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infrastruktura nabór 2024\"/>
    </mc:Choice>
  </mc:AlternateContent>
  <xr:revisionPtr revIDLastSave="0" documentId="13_ncr:1_{4A3C62F5-C38D-4094-A235-F5024B155580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<sst xmlns="http://schemas.openxmlformats.org/spreadsheetml/2006/main" count="1778" uniqueCount="996">
  <si>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</si>
  <si>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</si>
  <si>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</si>
  <si>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</si>
  <si>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</si>
  <si>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</si>
  <si>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</si>
  <si>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</si>
  <si>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</si>
  <si>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</si>
  <si>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</si>
  <si>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</si>
  <si>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</si>
  <si>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</si>
  <si>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</si>
  <si>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</si>
  <si>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</si>
  <si>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</si>
  <si>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</si>
  <si>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</si>
  <si>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</si>
  <si>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</si>
  <si>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</si>
  <si>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</si>
  <si>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</si>
  <si>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</si>
  <si>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</si>
  <si>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</si>
  <si>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</si>
  <si>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</si>
  <si>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</si>
  <si>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</si>
  <si>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</si>
  <si>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</si>
  <si>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</si>
  <si>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</si>
  <si>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</si>
  <si>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</si>
  <si>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</si>
  <si>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</si>
  <si>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</si>
  <si>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</si>
  <si>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</si>
  <si>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</si>
  <si>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</si>
  <si>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</si>
  <si>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</si>
  <si>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</si>
  <si>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</si>
  <si>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</si>
  <si>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</si>
  <si>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</si>
  <si>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</si>
  <si>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</si>
  <si>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</si>
  <si>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</si>
  <si>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</si>
  <si>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</si>
  <si>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</si>
  <si>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</si>
  <si>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</si>
  <si>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</si>
  <si>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</si>
  <si>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</si>
  <si>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</si>
  <si>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</si>
  <si>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</si>
  <si>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</si>
  <si>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</si>
  <si>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</si>
  <si>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</si>
  <si>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</si>
  <si>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</si>
  <si>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</si>
  <si>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</si>
  <si>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</si>
  <si>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</si>
  <si>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</si>
  <si>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</si>
  <si>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</si>
  <si>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</si>
  <si>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</si>
  <si>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</si>
  <si>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</si>
  <si>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</si>
  <si>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</si>
  <si>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</si>
  <si>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</si>
  <si>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</si>
  <si>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</si>
  <si>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</si>
  <si>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</si>
  <si>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</si>
  <si>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</si>
  <si>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</si>
  <si>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</si>
  <si>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</si>
  <si>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</si>
  <si>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</si>
  <si>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</si>
  <si>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</si>
  <si>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</si>
  <si>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</si>
  <si>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</si>
  <si>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</si>
  <si>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</si>
  <si>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</si>
  <si>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</si>
  <si>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</si>
  <si>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</si>
  <si>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</si>
  <si>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</si>
  <si>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</si>
  <si>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</si>
  <si>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</si>
  <si>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</si>
  <si>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</si>
  <si>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</si>
  <si>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</si>
  <si>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</si>
  <si>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</si>
  <si>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</si>
  <si>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</si>
  <si>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</si>
  <si>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</si>
  <si>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</si>
  <si>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</si>
  <si>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</si>
  <si>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</si>
  <si>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</si>
  <si>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</si>
  <si>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</si>
  <si>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</si>
  <si>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</si>
  <si>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</si>
  <si>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</si>
  <si>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</si>
  <si>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</si>
  <si>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</si>
  <si>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</si>
  <si>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</si>
  <si>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</si>
  <si>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</si>
  <si>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</si>
  <si>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</si>
  <si>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</si>
  <si>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</si>
  <si>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</si>
  <si>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</si>
  <si>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</si>
  <si>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</si>
  <si>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</si>
  <si>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</si>
  <si>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</si>
  <si>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</si>
  <si>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</si>
  <si>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</si>
  <si>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</si>
  <si>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</si>
  <si>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</si>
  <si>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</si>
  <si>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</si>
  <si>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</si>
  <si>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</si>
  <si>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</si>
  <si>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</si>
  <si>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</si>
  <si>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</si>
  <si>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</si>
  <si>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</si>
  <si>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</si>
  <si>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</si>
  <si>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</si>
  <si>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</si>
  <si>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</si>
  <si>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</si>
  <si>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</si>
  <si>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</si>
  <si>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</si>
  <si>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</si>
  <si>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</si>
  <si>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</si>
  <si>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</si>
  <si>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</si>
  <si>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</si>
  <si>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</si>
  <si>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</si>
  <si>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</si>
  <si>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</si>
  <si>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</si>
  <si>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</si>
  <si>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</si>
  <si>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</si>
  <si>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</si>
  <si>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</si>
  <si>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</si>
  <si>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</si>
  <si>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</si>
  <si>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</si>
  <si>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</si>
  <si>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</si>
  <si>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</si>
  <si>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</si>
  <si>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</si>
  <si>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</si>
  <si>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</si>
  <si>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</si>
  <si>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</si>
  <si>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</si>
  <si>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</si>
  <si>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</si>
  <si>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</si>
  <si>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</si>
  <si>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</si>
  <si>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</si>
  <si>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</si>
  <si>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</si>
  <si>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</si>
  <si>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</si>
  <si>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</si>
  <si>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</si>
  <si>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</si>
  <si>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</si>
  <si>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</si>
  <si>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</si>
  <si>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</si>
  <si>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</si>
  <si>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</si>
  <si>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</si>
  <si>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</si>
  <si>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</si>
  <si>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</si>
  <si>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</si>
  <si>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</si>
  <si>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</si>
  <si>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</si>
  <si>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</si>
  <si>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</si>
  <si>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</si>
  <si>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</si>
  <si>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</si>
  <si>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</si>
  <si>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</si>
  <si>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</si>
  <si>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</si>
  <si>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</si>
  <si>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</si>
  <si>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</si>
  <si>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</si>
  <si>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</si>
  <si>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</si>
  <si>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</si>
  <si>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</si>
  <si>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</si>
  <si>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</si>
  <si>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</si>
  <si>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</si>
  <si>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</si>
  <si>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</si>
  <si>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</si>
  <si>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</si>
  <si>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</si>
  <si>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</si>
  <si>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</si>
  <si>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</si>
  <si>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</si>
  <si>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</si>
  <si>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</si>
  <si>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</si>
  <si>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</si>
  <si>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</si>
  <si>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</si>
  <si>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</si>
  <si>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</si>
  <si>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</si>
  <si>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</si>
  <si>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</si>
  <si>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</si>
  <si>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</si>
  <si>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</si>
  <si>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</si>
  <si>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</si>
  <si>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</si>
  <si>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</si>
  <si>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</si>
  <si>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</si>
  <si>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</si>
  <si>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</si>
  <si>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</si>
  <si>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</si>
  <si>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</si>
  <si>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</si>
  <si>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</si>
  <si>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</si>
  <si>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</si>
  <si>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</si>
  <si>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</si>
  <si>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</si>
  <si>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</si>
  <si>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</si>
  <si>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</si>
  <si>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</si>
  <si>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</si>
  <si>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</si>
  <si>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</si>
  <si>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</si>
  <si>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</si>
  <si>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</si>
  <si>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</si>
  <si>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</si>
  <si>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</si>
  <si>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</si>
  <si>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</si>
  <si>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</si>
  <si>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</si>
  <si>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</si>
  <si>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</si>
  <si>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</si>
  <si>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</si>
  <si>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</si>
  <si>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</si>
  <si>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</si>
  <si>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</si>
  <si>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</si>
  <si>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</si>
  <si>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</si>
  <si>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</si>
  <si>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</si>
  <si>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</si>
  <si>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</si>
  <si>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</si>
  <si>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</si>
  <si>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</si>
  <si>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</si>
  <si>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</si>
  <si>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</si>
  <si>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</si>
  <si>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</si>
  <si>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</si>
  <si>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</si>
  <si>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</si>
  <si>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</si>
  <si>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</si>
  <si>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</si>
  <si>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</si>
  <si>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</si>
  <si>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</si>
  <si>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</si>
  <si>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</si>
  <si>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</si>
  <si>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</si>
  <si>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</si>
  <si>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</si>
  <si>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</si>
  <si>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</si>
  <si>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</si>
  <si>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</si>
  <si>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</si>
  <si>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</si>
  <si>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</si>
  <si>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</si>
  <si>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</si>
  <si>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</si>
  <si>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</si>
  <si>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</si>
  <si>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</si>
  <si>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</si>
  <si>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</si>
  <si>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</si>
  <si>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</si>
  <si>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</si>
  <si>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</si>
  <si>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</si>
  <si>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</si>
  <si>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</si>
  <si>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</si>
  <si>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</si>
  <si>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</si>
  <si>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</si>
  <si>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</si>
  <si>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</si>
  <si>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</si>
  <si>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</si>
  <si>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</si>
  <si>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</si>
  <si>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</si>
  <si>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</si>
  <si>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</si>
  <si>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</si>
  <si>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</si>
  <si>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</si>
  <si>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</si>
  <si>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</si>
  <si>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</si>
  <si>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</si>
  <si>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</si>
  <si>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</si>
  <si>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</si>
  <si>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</si>
  <si>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</si>
  <si>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</si>
  <si>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</si>
  <si>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</si>
  <si>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</si>
  <si>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</si>
  <si>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</si>
  <si>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</si>
  <si>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</si>
  <si>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</si>
  <si>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</si>
  <si>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</si>
  <si>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</si>
  <si>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</si>
  <si>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</si>
  <si>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</si>
  <si>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</si>
  <si>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</si>
  <si>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</si>
  <si>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</si>
  <si>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</si>
  <si>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</si>
  <si>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</si>
  <si>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</si>
  <si>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</si>
  <si>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</si>
  <si>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</si>
  <si>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</si>
  <si>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</si>
  <si>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</si>
  <si>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</si>
  <si>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</si>
  <si>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</si>
  <si>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</si>
  <si>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</si>
  <si>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</si>
  <si>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</si>
  <si>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</si>
  <si>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</si>
  <si>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</si>
  <si>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</si>
  <si>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</si>
  <si>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</si>
  <si>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</si>
  <si>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</si>
  <si>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</si>
  <si>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</si>
  <si>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</si>
  <si>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</si>
  <si>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</si>
  <si>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</si>
  <si>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</si>
  <si>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</si>
  <si>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</si>
  <si>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</si>
  <si>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</si>
  <si>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</si>
  <si>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</si>
  <si>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</si>
  <si>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</si>
  <si>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</si>
  <si>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</si>
  <si>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</si>
  <si>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</si>
  <si>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</si>
  <si>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</si>
  <si>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</si>
  <si>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</si>
  <si>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</si>
  <si>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</si>
  <si>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</si>
  <si>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</si>
  <si>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</si>
  <si>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</si>
  <si>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</si>
  <si>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</si>
  <si>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</si>
  <si>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</si>
  <si>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</si>
  <si>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</si>
  <si>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</si>
  <si>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</si>
  <si>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</si>
  <si>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</si>
  <si>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</si>
  <si>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</si>
  <si>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</si>
  <si>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</si>
  <si>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</si>
  <si>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</si>
  <si>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</si>
  <si>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</si>
  <si>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</si>
  <si>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</si>
  <si>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</si>
  <si>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</si>
  <si>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</si>
  <si>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</si>
  <si>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</si>
  <si>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</si>
  <si>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</si>
  <si>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</si>
  <si>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</si>
  <si>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</si>
  <si>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</si>
  <si>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</si>
  <si>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</si>
  <si>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</si>
  <si>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</si>
  <si>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</si>
  <si>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</si>
  <si>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</si>
  <si>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</si>
  <si>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</si>
  <si>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</si>
  <si>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</si>
  <si>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</si>
  <si>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</si>
  <si>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</si>
  <si>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</si>
  <si>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</si>
  <si>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</si>
  <si>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</si>
  <si>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</si>
  <si>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</si>
  <si>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</si>
  <si>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</si>
  <si>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</si>
  <si>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</si>
  <si>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</si>
  <si>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</si>
  <si>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</si>
  <si>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</si>
  <si>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</si>
  <si>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</si>
  <si>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</si>
  <si>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</si>
  <si>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</si>
  <si>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</si>
  <si>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</si>
  <si>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</si>
  <si>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</si>
  <si>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</si>
  <si>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</si>
  <si>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</si>
  <si>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</si>
  <si>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</si>
  <si>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</si>
  <si>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</si>
  <si>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</si>
  <si>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</si>
  <si>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</si>
  <si>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</si>
  <si>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</si>
  <si>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</si>
  <si>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</si>
  <si>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</si>
  <si>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</si>
  <si>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</si>
  <si>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</si>
  <si>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</si>
  <si>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</si>
  <si>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</si>
  <si>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</si>
  <si>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</si>
  <si>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</si>
  <si>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</si>
  <si>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</si>
  <si>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</si>
  <si>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</si>
  <si>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</si>
  <si>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</si>
  <si>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</si>
  <si>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</si>
  <si>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</si>
  <si>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</si>
  <si>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</si>
  <si>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</si>
  <si>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</si>
  <si>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</si>
  <si>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</si>
  <si>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</si>
  <si>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</si>
  <si>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</si>
  <si>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</si>
  <si>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</si>
  <si>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</si>
  <si>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</si>
  <si>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</si>
  <si>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</si>
  <si>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</si>
  <si>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</si>
  <si>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</si>
  <si>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</si>
  <si>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</si>
  <si>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</si>
  <si>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</si>
  <si>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</si>
  <si>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</si>
  <si>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</si>
  <si>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</si>
  <si>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</si>
  <si>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</si>
  <si>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</si>
  <si>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</si>
  <si>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</si>
  <si>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</si>
  <si>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</si>
  <si>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</si>
  <si>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</si>
  <si>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</si>
  <si>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</si>
  <si>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</si>
  <si>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</si>
  <si>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</si>
  <si>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</si>
  <si>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</si>
  <si>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</si>
  <si>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</si>
  <si>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</si>
  <si>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</si>
  <si>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</si>
  <si>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</si>
  <si>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</si>
  <si>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</si>
  <si>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</si>
  <si>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</si>
  <si>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</si>
  <si>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</si>
  <si>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</si>
  <si>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</si>
  <si>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</si>
  <si>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</si>
  <si>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</si>
  <si>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</si>
  <si>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</si>
  <si>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</si>
  <si>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</si>
  <si>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</si>
  <si>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</si>
  <si>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</si>
  <si>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</si>
  <si>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</si>
  <si>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</si>
  <si>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</si>
  <si>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</si>
  <si>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</si>
  <si>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</si>
  <si>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</si>
  <si>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</si>
  <si>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</si>
  <si>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</si>
  <si>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</si>
  <si>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</si>
  <si>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</si>
  <si>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</si>
  <si>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</si>
  <si>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</si>
  <si>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</si>
  <si>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</si>
  <si>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</si>
  <si>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</si>
  <si>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</si>
  <si>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</si>
  <si>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</si>
  <si>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</si>
  <si>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</si>
  <si>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</si>
  <si>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</si>
  <si>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</si>
  <si>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</si>
  <si>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</si>
  <si>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</si>
  <si>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</si>
  <si>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</si>
  <si>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</si>
  <si>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</si>
  <si>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</si>
  <si>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</si>
  <si>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</si>
  <si>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</si>
  <si>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</si>
  <si>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</si>
  <si>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</si>
  <si>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</si>
  <si>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</si>
  <si>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</si>
  <si>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</si>
  <si>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</si>
  <si>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</si>
  <si>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</si>
  <si>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</si>
  <si>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</si>
  <si>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</si>
  <si>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</si>
  <si>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</si>
  <si>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</si>
  <si>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</si>
  <si>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</si>
  <si>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</si>
  <si>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</si>
  <si>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</si>
  <si>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</si>
  <si>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</si>
  <si>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</si>
  <si>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</si>
  <si>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</si>
  <si>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</si>
  <si>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</si>
  <si>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</si>
  <si>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</si>
  <si>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</si>
  <si>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</si>
  <si>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</si>
  <si>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</si>
  <si>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</si>
  <si>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</si>
  <si>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</si>
  <si>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</si>
  <si>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</si>
  <si>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</si>
  <si>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</si>
  <si>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</si>
  <si>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</si>
  <si>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</si>
  <si>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</si>
  <si>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</si>
  <si>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</si>
  <si>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</si>
  <si>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</si>
  <si>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</si>
  <si>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</si>
  <si>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</si>
  <si>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</si>
  <si>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</si>
  <si>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</si>
  <si>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</si>
  <si>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</si>
  <si>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</si>
  <si>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</si>
  <si>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</si>
  <si>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</si>
  <si>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</si>
  <si>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</si>
  <si>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</si>
  <si>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</si>
  <si>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</si>
  <si>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</si>
  <si>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</si>
  <si>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</si>
  <si>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</si>
  <si>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</si>
  <si>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</si>
  <si>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</si>
  <si>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</si>
  <si>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</si>
  <si>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</si>
  <si>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</si>
  <si>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</si>
  <si>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</si>
  <si>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</si>
  <si>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</si>
  <si>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</si>
  <si>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VI. Zgoda osoby uprawnionej do kontaktu na przetwarzanie danych osobowych - zaznaczyć znakiem X</t>
  </si>
  <si>
    <t xml:space="preserve">czytelny podpis pełnomocnika </t>
  </si>
  <si>
    <t>V. Zgoda pełnomocnika na przetwarzanie danych osobowych - zaznaczyć znakiem X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</si>
  <si>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</si>
  <si>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</si>
  <si>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</si>
  <si>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</si>
  <si>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</si>
  <si>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</si>
  <si>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</si>
  <si>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</si>
  <si>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</si>
  <si>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</si>
  <si>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</si>
  <si>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</si>
  <si>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</si>
  <si>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</si>
  <si>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</si>
  <si>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</si>
  <si>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</si>
  <si>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</si>
  <si>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</si>
  <si>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</si>
  <si>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</si>
  <si>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</si>
  <si>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</si>
  <si>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</si>
  <si>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</si>
  <si>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</si>
  <si>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</si>
  <si>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</si>
  <si>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</si>
  <si>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</si>
  <si>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</si>
  <si>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</si>
  <si>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</si>
  <si>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</si>
  <si>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</si>
  <si>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</si>
  <si>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</si>
  <si>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</si>
  <si>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</si>
  <si>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</si>
  <si>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</si>
  <si>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</si>
  <si>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</si>
  <si>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</si>
  <si>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</si>
  <si>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</si>
  <si>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</si>
  <si>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</si>
  <si>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</si>
  <si>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</si>
  <si>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</si>
  <si>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</si>
  <si>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</si>
  <si>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</si>
  <si>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</si>
  <si>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</si>
  <si>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</si>
  <si>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</si>
  <si>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</si>
  <si>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</si>
  <si>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</si>
  <si>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</si>
  <si>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</si>
  <si>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</si>
  <si>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</si>
  <si>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</si>
  <si>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</si>
  <si>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</si>
  <si>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</si>
  <si>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</si>
  <si>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</si>
  <si>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</si>
  <si>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</si>
  <si>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</si>
  <si>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</si>
  <si>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</si>
  <si>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</si>
  <si>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</si>
  <si>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</si>
  <si>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</si>
  <si>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</si>
  <si>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</si>
  <si>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</si>
  <si>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</si>
  <si>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</si>
  <si>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</si>
  <si>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</si>
  <si>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</si>
  <si>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</si>
  <si>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</si>
  <si>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</si>
  <si>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</si>
  <si>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</si>
  <si>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</si>
  <si>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</si>
  <si>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</si>
  <si>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</si>
  <si>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</si>
  <si>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</si>
  <si>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</si>
  <si>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</si>
  <si>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</si>
  <si>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</si>
  <si>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</si>
  <si>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</si>
  <si>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</si>
  <si>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</si>
  <si>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</si>
  <si>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</si>
  <si>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</si>
  <si>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</si>
  <si>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</si>
  <si>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</si>
  <si>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</si>
  <si>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</si>
  <si>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</si>
  <si>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</si>
  <si>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</si>
  <si>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</si>
  <si>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</si>
  <si>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</si>
  <si>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</si>
  <si>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</si>
  <si>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</si>
  <si>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</si>
  <si>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</si>
  <si>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</si>
  <si>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</si>
  <si>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</si>
  <si>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</si>
  <si>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</si>
  <si>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</si>
  <si>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</si>
  <si>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</si>
  <si>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</si>
  <si>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</si>
  <si>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</si>
  <si>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</si>
  <si>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</si>
  <si>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</si>
  <si>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</si>
  <si>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</si>
  <si>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</si>
  <si>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</si>
  <si>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</si>
  <si>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</si>
  <si>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</si>
  <si>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</si>
  <si>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</si>
  <si>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</si>
  <si>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</si>
  <si>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</si>
  <si>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</si>
  <si>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</si>
  <si>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</si>
  <si>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</si>
  <si>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</si>
  <si>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</si>
  <si>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</si>
  <si>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</si>
  <si>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</si>
  <si>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</si>
  <si>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</si>
  <si>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</si>
  <si>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</si>
  <si>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</si>
  <si>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</si>
  <si>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</si>
  <si>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</si>
  <si>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</si>
  <si>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</si>
  <si>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</si>
  <si>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</si>
  <si>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</si>
  <si>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</si>
  <si>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</si>
  <si>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</si>
  <si>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</si>
  <si>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</si>
  <si>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</si>
  <si>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</si>
  <si>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</si>
  <si>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</si>
  <si>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</si>
  <si>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</si>
  <si>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</si>
  <si>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</si>
  <si>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</si>
  <si>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</si>
  <si>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</si>
  <si>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</si>
  <si>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</si>
  <si>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</si>
  <si>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</si>
  <si>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</si>
  <si>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</si>
  <si>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</si>
  <si>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</si>
  <si>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</si>
  <si>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</si>
  <si>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</si>
  <si>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</si>
  <si>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</si>
  <si>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</si>
  <si>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</si>
  <si>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</si>
  <si>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</si>
  <si>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</si>
  <si>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</si>
  <si>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062863806</t>
  </si>
  <si>
    <t>Lokalna Grupa Działania "Razem dla Powiatu Radziejowskiego"</t>
  </si>
  <si>
    <t>administratorem Pani / Pana danych osobowych jest Lokalna Grupa Działania "Razem dla Powiatu Radziejowskiego" 
z siedzibą w Radziejowie (ul. Kościuszki 20/22, 88-200 Radziejów);</t>
  </si>
  <si>
    <t>z administratorem danych  można kontaktować się poprzez adres e-mail: radziejow@lgd.com.pl  lub pisemnie na adres korespondencyjny ul. Kościuszki 58, 88-200 Radziejów</t>
  </si>
  <si>
    <t>administratorem Pani / Pana danych osobowych jest Samorząd Województwa Kujawsko-Pomorskiego,  z siedzibą w Toruniu;</t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</si>
  <si>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iod@kujawsko-pomorskie.pl lub pisemnie na adres korespondencyjny Plac Teatralny 2, 87-100 Toruń;</t>
    </r>
  </si>
  <si>
    <t>Samorządu Województwa Kujawsko-Pomorskiego</t>
  </si>
  <si>
    <t>Samorząd Województwa Kujawsko-Pomorskiego z siedzibą w Toruniu Plac Teatralny 2, 87-100 Toruń</t>
  </si>
  <si>
    <t>Lokalnej Grupy Działania "Razem dla Powiatu Radziejowskiego"</t>
  </si>
  <si>
    <t>Lokalną Grupę Działania "Razem dla Powiatu Radziejowskiego" z siedzibą w Radziejowie ul. Kościuszki 20/22, 88-200 Radziejów</t>
  </si>
  <si>
    <t>iod@kujawsko-pomorskie.pl</t>
  </si>
  <si>
    <t>radziejow@lgd.com.pl</t>
  </si>
  <si>
    <t>administratorem Pani / Pana danych osobowych jest Lokalna Grupa Działania "Razem dla Powiatu Radziejowskiego"  z siedzibą w w Radziejowie (ul. Kościuszki 20/22, 88-200 Radziejów);</t>
  </si>
  <si>
    <t>z administratorem danych  można kontaktować się poprzez adres e-mail: radziejow@lgd.com.pl lub pisemnie na adres korespondencyjny ul. Kościuszki 58, 88-200 Radziejów</t>
  </si>
  <si>
    <r>
      <t>administrator danych  wyznaczył inspektora ochrony danych, z którym można kontaktować się w sprawach dotyczących przetwarzania danych osobowych oraz korzystania z praw związanych z przetwarzaniem danych, poprzez adres e-mail: radziejow@lgd.com.pl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</si>
  <si>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Kujawsko-Pomorskiego, z siedzibą w Toruniu, Plac Teatralny 2, 87-100 Toruń</t>
  </si>
  <si>
    <t>z administratorem danych można kontaktować się poprzez adres e-mail: iod@kujawsko-pomorskie.pl lub pisemnie na adres korespondencyjny Plac Teatralny 2, 87-100 Toruń</t>
  </si>
  <si>
    <t>administratorem Pani / Pana danych osobowych jest Lokalna Grupa Działania "Razem dla Powaitu Radziejowskiego"  z siedzibą w Radziejowie, ul. Kościuszki 20/22, 88-200 Radziejów</t>
  </si>
  <si>
    <t>z administratorem danych  można kontaktować się poprzez adres e-mail: radziejow@lgd.com.pl lub pisemnie na adres korespondencyjny ul. Kościuszki 58, 88-200 Radziejów;</t>
  </si>
  <si>
    <r>
      <t>administrator danych  wyznaczył inspektora ochrony danych, z którym można kontaktować się w sprawach dotyczących przetwarzania danych osobowych oraz korzystania z praw związanych z przetwarzaniem danych, poprzez adres e-mail:  radziejow@lgd.com.pl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</si>
  <si>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Kujawsko-Pomorskiego,  z siedzibą w Toruniu, Plac Teatralny 2, 87-100 Toruń</t>
  </si>
  <si>
    <t>z administratorem danych  można kontaktować się poprzez adres e-mail: iod@kujawsko-pomorskie.pl lub pisemnie na adres korespondencyjny Plac Teatralny 2, 87-100 Toruń;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</si>
</sst>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22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6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6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2" fillId="0" borderId="10" xfId="46" applyFont="1" applyBorder="1"/>
    <xf numFmtId="0" fontId="52" fillId="0" borderId="0" xfId="46" applyFont="1"/>
    <xf numFmtId="167" fontId="30" fillId="24" borderId="12" xfId="0" applyNumberFormat="1" applyFont="1" applyFill="1" applyBorder="1" applyAlignment="1">
      <alignment vertical="center" wrapText="1"/>
    </xf>
    <xf numFmtId="167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7" fontId="30" fillId="24" borderId="13" xfId="0" applyNumberFormat="1" applyFont="1" applyFill="1" applyBorder="1" applyAlignment="1">
      <alignment vertical="center" wrapText="1"/>
    </xf>
    <xf numFmtId="167" fontId="30" fillId="24" borderId="11" xfId="0" applyNumberFormat="1" applyFont="1" applyFill="1" applyBorder="1" applyAlignment="1">
      <alignment vertical="center" wrapText="1"/>
    </xf>
    <xf numFmtId="167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7" fontId="30" fillId="24" borderId="0" xfId="0" applyNumberFormat="1" applyFont="1" applyFill="1" applyAlignment="1">
      <alignment vertical="center" wrapText="1"/>
    </xf>
    <xf numFmtId="0" fontId="64" fillId="24" borderId="12" xfId="46" applyFont="1" applyFill="1" applyBorder="1"/>
    <xf numFmtId="0" fontId="64" fillId="24" borderId="0" xfId="46" applyFont="1" applyFill="1"/>
    <xf numFmtId="0" fontId="64" fillId="24" borderId="0" xfId="46" applyFont="1" applyFill="1" applyAlignment="1">
      <alignment horizontal="left" vertical="top" wrapText="1"/>
    </xf>
    <xf numFmtId="0" fontId="64" fillId="24" borderId="0" xfId="46" applyFont="1" applyFill="1" applyAlignment="1">
      <alignment wrapText="1"/>
    </xf>
    <xf numFmtId="0" fontId="64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4" fillId="24" borderId="0" xfId="46" applyFill="1"/>
    <xf numFmtId="0" fontId="5" fillId="0" borderId="0" xfId="0" applyFont="1"/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0" fillId="24" borderId="16" xfId="48" applyFont="1" applyFill="1" applyBorder="1" applyAlignment="1">
      <alignment horizontal="center" vertical="center" wrapText="1"/>
    </xf>
    <xf numFmtId="0" fontId="5" fillId="24" borderId="0" xfId="48" applyFont="1" applyFill="1" applyAlignment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48" applyFont="1" applyFill="1" applyAlignment="1">
      <alignment vertical="center" wrapText="1"/>
    </xf>
    <xf numFmtId="0" fontId="30" fillId="24" borderId="0" xfId="0" applyFont="1" applyFill="1"/>
    <xf numFmtId="0" fontId="30" fillId="24" borderId="0" xfId="55" applyFont="1" applyFill="1"/>
    <xf numFmtId="0" fontId="5" fillId="24" borderId="12" xfId="55" applyFont="1" applyFill="1" applyBorder="1" applyAlignment="1">
      <alignment horizontal="justify" vertical="top" wrapText="1"/>
    </xf>
    <xf numFmtId="0" fontId="30" fillId="24" borderId="0" xfId="55" applyFont="1" applyFill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0" xfId="55" applyFont="1" applyFill="1" applyAlignment="1">
      <alignment vertical="center" wrapText="1"/>
    </xf>
    <xf numFmtId="0" fontId="32" fillId="24" borderId="0" xfId="55" applyFont="1" applyFill="1" applyAlignment="1">
      <alignment horizontal="left" vertical="center"/>
    </xf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0" fontId="30" fillId="24" borderId="10" xfId="55" applyFont="1" applyFill="1" applyBorder="1"/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1" fillId="24" borderId="0" xfId="55" applyFont="1" applyFill="1" applyAlignment="1">
      <alignment horizontal="left" vertical="center" wrapText="1"/>
    </xf>
    <xf numFmtId="0" fontId="35" fillId="24" borderId="0" xfId="55" applyFont="1" applyFill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0" xfId="46" applyFont="1" applyFill="1" applyAlignment="1">
      <alignment vertical="top" wrapText="1"/>
    </xf>
    <xf numFmtId="0" fontId="30" fillId="24" borderId="0" xfId="46" applyFont="1" applyFill="1" applyAlignment="1">
      <alignment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>
      <alignment horizontal="left" wrapText="1"/>
    </xf>
    <xf numFmtId="0" fontId="5" fillId="24" borderId="0" xfId="55" applyFont="1" applyFill="1" applyAlignment="1">
      <alignment horizontal="justify" vertical="top" wrapText="1"/>
    </xf>
    <xf numFmtId="0" fontId="36" fillId="24" borderId="0" xfId="55" applyFont="1" applyFill="1"/>
    <xf numFmtId="0" fontId="4" fillId="24" borderId="0" xfId="55" applyFill="1"/>
    <xf numFmtId="0" fontId="36" fillId="24" borderId="0" xfId="55" applyFont="1" applyFill="1" applyAlignment="1">
      <alignment horizontal="left" vertical="center"/>
    </xf>
    <xf numFmtId="0" fontId="36" fillId="24" borderId="0" xfId="55" applyFont="1" applyFill="1" applyAlignment="1">
      <alignment horizontal="left"/>
    </xf>
    <xf numFmtId="0" fontId="35" fillId="24" borderId="11" xfId="55" applyFont="1" applyFill="1" applyBorder="1" applyAlignment="1">
      <alignment horizontal="justify" vertical="center" wrapText="1"/>
    </xf>
    <xf numFmtId="0" fontId="4" fillId="24" borderId="0" xfId="55" applyFill="1" applyAlignment="1">
      <alignment horizontal="center"/>
    </xf>
    <xf numFmtId="0" fontId="28" fillId="24" borderId="0" xfId="55" applyFont="1" applyFill="1" applyAlignment="1">
      <alignment horizontal="left" vertical="top" wrapText="1"/>
    </xf>
    <xf numFmtId="0" fontId="4" fillId="24" borderId="10" xfId="46" applyFill="1" applyBorder="1"/>
    <xf numFmtId="0" fontId="4" fillId="24" borderId="13" xfId="46" applyFill="1" applyBorder="1"/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7" fontId="30" fillId="24" borderId="12" xfId="0" applyNumberFormat="1" applyFont="1" applyFill="1" applyBorder="1" applyAlignment="1">
      <alignment horizontal="justify" vertical="center" wrapText="1"/>
    </xf>
    <xf numFmtId="167" fontId="30" fillId="24" borderId="15" xfId="0" applyNumberFormat="1" applyFont="1" applyFill="1" applyBorder="1" applyAlignment="1">
      <alignment horizontal="justify" vertical="center" wrapText="1"/>
    </xf>
    <xf numFmtId="167" fontId="30" fillId="24" borderId="13" xfId="0" applyNumberFormat="1" applyFont="1" applyFill="1" applyBorder="1" applyAlignment="1">
      <alignment horizontal="justify" vertical="center" wrapText="1"/>
    </xf>
    <xf numFmtId="167" fontId="30" fillId="24" borderId="11" xfId="0" applyNumberFormat="1" applyFont="1" applyFill="1" applyBorder="1" applyAlignment="1">
      <alignment horizontal="justify" vertical="center" wrapText="1"/>
    </xf>
    <xf numFmtId="167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3" fillId="24" borderId="10" xfId="0" applyFont="1" applyFill="1" applyBorder="1"/>
    <xf numFmtId="0" fontId="53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6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6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7" fontId="30" fillId="24" borderId="12" xfId="0" applyNumberFormat="1" applyFont="1" applyFill="1" applyBorder="1" applyAlignment="1">
      <alignment horizontal="center" vertical="center" wrapText="1"/>
    </xf>
    <xf numFmtId="167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7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30" fillId="24" borderId="18" xfId="46" applyFont="1" applyFill="1" applyBorder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30" fillId="24" borderId="11" xfId="46" applyFont="1" applyFill="1" applyBorder="1"/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/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68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0" fillId="24" borderId="17" xfId="46" applyFont="1" applyFill="1" applyBorder="1" applyAlignment="1">
      <alignment wrapText="1"/>
    </xf>
    <xf numFmtId="0" fontId="70" fillId="24" borderId="11" xfId="46" applyFont="1" applyFill="1" applyBorder="1" applyAlignment="1">
      <alignment wrapText="1"/>
    </xf>
    <xf numFmtId="0" fontId="70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67" fillId="24" borderId="0" xfId="59" applyFont="1" applyFill="1"/>
    <xf numFmtId="0" fontId="67" fillId="24" borderId="14" xfId="59" applyFont="1" applyFill="1" applyBorder="1"/>
    <xf numFmtId="0" fontId="67" fillId="24" borderId="12" xfId="59" applyFont="1" applyFill="1" applyBorder="1"/>
    <xf numFmtId="0" fontId="67" fillId="24" borderId="15" xfId="59" applyFont="1" applyFill="1" applyBorder="1"/>
    <xf numFmtId="0" fontId="67" fillId="24" borderId="10" xfId="59" applyFont="1" applyFill="1" applyBorder="1"/>
    <xf numFmtId="0" fontId="67" fillId="24" borderId="0" xfId="59" applyFont="1" applyFill="1" applyAlignment="1">
      <alignment horizontal="right"/>
    </xf>
    <xf numFmtId="0" fontId="67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67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67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67" fillId="24" borderId="11" xfId="59" applyFont="1" applyFill="1" applyBorder="1"/>
    <xf numFmtId="0" fontId="67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7" fillId="24" borderId="12" xfId="0" applyFont="1" applyFill="1" applyBorder="1" applyAlignment="1">
      <alignment vertical="top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0" fillId="24" borderId="0" xfId="46" applyFont="1" applyFill="1" applyAlignment="1">
      <alignment horizontal="left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0" fontId="4" fillId="24" borderId="12" xfId="46" applyFill="1" applyBorder="1"/>
    <xf numFmtId="0" fontId="4" fillId="24" borderId="15" xfId="46" applyFill="1" applyBorder="1"/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67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0" xfId="0" applyFont="1" applyFill="1" applyAlignment="1">
      <alignment horizontal="left" vertical="top" wrapText="1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5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5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4" fillId="24" borderId="19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Border="1"/>
    <xf numFmtId="0" fontId="52" fillId="0" borderId="10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2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2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4" fillId="24" borderId="0" xfId="55" applyFill="1" applyAlignment="1">
      <alignment wrapText="1"/>
    </xf>
    <xf numFmtId="0" fontId="4" fillId="24" borderId="0" xfId="55" applyFill="1" applyAlignment="1">
      <alignment horizontal="left" wrapText="1"/>
    </xf>
    <xf numFmtId="0" fontId="36" fillId="24" borderId="0" xfId="55" applyFont="1" applyFill="1" applyAlignment="1">
      <alignment horizontal="center" vertical="center"/>
    </xf>
    <xf numFmtId="4" fontId="30" fillId="24" borderId="0" xfId="46" applyNumberFormat="1" applyFont="1" applyFill="1" applyAlignment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2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>
      <alignment horizontal="left" vertical="top" wrapText="1"/>
    </xf>
    <xf numFmtId="49" fontId="71" fillId="27" borderId="0" xfId="0" applyNumberFormat="1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>
      <alignment horizontal="left" vertical="top" wrapText="1"/>
    </xf>
    <xf numFmtId="0" fontId="72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2" fillId="29" borderId="0" xfId="46" applyFont="1" applyFill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Alignment="1">
      <alignment horizontal="left" vertical="center"/>
    </xf>
    <xf numFmtId="0" fontId="72" fillId="27" borderId="0" xfId="46" applyFont="1" applyFill="1" applyAlignment="1">
      <alignment horizontal="left" vertical="center"/>
    </xf>
    <xf numFmtId="0" fontId="74" fillId="0" borderId="16" xfId="0" applyFont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>
      <alignment horizontal="left" vertical="center"/>
    </xf>
    <xf numFmtId="0" fontId="37" fillId="24" borderId="0" xfId="46" applyFont="1" applyFill="1" applyAlignment="1">
      <alignment horizontal="left" vertical="top"/>
    </xf>
    <xf numFmtId="0" fontId="32" fillId="24" borderId="0" xfId="46" applyFont="1" applyFill="1" applyAlignment="1">
      <alignment vertical="top" wrapText="1"/>
    </xf>
    <xf numFmtId="0" fontId="32" fillId="24" borderId="0" xfId="46" applyFont="1" applyFill="1" applyAlignment="1">
      <alignment vertical="top"/>
    </xf>
    <xf numFmtId="0" fontId="77" fillId="24" borderId="17" xfId="46" applyFont="1" applyFill="1" applyBorder="1" applyAlignment="1">
      <alignment horizontal="left" vertical="top"/>
    </xf>
    <xf numFmtId="0" fontId="30" fillId="0" borderId="16" xfId="46" applyFont="1" applyBorder="1" applyAlignment="1">
      <alignment horizontal="left" vertical="center"/>
    </xf>
    <xf numFmtId="0" fontId="4" fillId="0" borderId="0" xfId="0" applyFont="1"/>
    <xf numFmtId="0" fontId="30" fillId="24" borderId="0" xfId="46" applyFont="1" applyFill="1" applyAlignment="1">
      <alignment horizontal="center" vertical="center"/>
    </xf>
    <xf numFmtId="10" fontId="30" fillId="24" borderId="0" xfId="0" applyNumberFormat="1" applyFont="1" applyFill="1"/>
    <xf numFmtId="168" fontId="30" fillId="24" borderId="0" xfId="0" applyNumberFormat="1" applyFont="1" applyFill="1"/>
    <xf numFmtId="4" fontId="30" fillId="24" borderId="0" xfId="0" applyNumberFormat="1" applyFont="1" applyFill="1"/>
    <xf numFmtId="0" fontId="33" fillId="24" borderId="10" xfId="46" applyFont="1" applyFill="1" applyBorder="1" applyAlignment="1">
      <alignment horizontal="justify" vertical="top" wrapText="1"/>
    </xf>
    <xf numFmtId="0" fontId="36" fillId="24" borderId="10" xfId="46" applyFont="1" applyFill="1" applyBorder="1" applyAlignment="1">
      <alignment horizontal="justify" vertical="top" wrapText="1"/>
    </xf>
    <xf numFmtId="0" fontId="77" fillId="24" borderId="10" xfId="46" applyFont="1" applyFill="1" applyBorder="1" applyAlignment="1">
      <alignment horizontal="justify" vertical="top" wrapText="1"/>
    </xf>
    <xf numFmtId="173" fontId="30" fillId="24" borderId="0" xfId="46" applyNumberFormat="1" applyFont="1" applyFill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0" xfId="55" applyFont="1" applyFill="1" applyAlignment="1">
      <alignment horizontal="left" wrapText="1"/>
    </xf>
    <xf numFmtId="49" fontId="30" fillId="24" borderId="0" xfId="0" applyNumberFormat="1" applyFont="1" applyFill="1" applyAlignment="1">
      <alignment horizontal="center" vertical="center"/>
    </xf>
    <xf numFmtId="0" fontId="5" fillId="0" borderId="0" xfId="46" applyFont="1" applyAlignment="1">
      <alignment horizontal="justify" vertical="center" wrapText="1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center"/>
    </xf>
    <xf numFmtId="0" fontId="35" fillId="24" borderId="0" xfId="46" applyFont="1" applyFill="1" applyAlignment="1">
      <alignment horizontal="left" vertical="center" wrapText="1"/>
    </xf>
    <xf numFmtId="0" fontId="37" fillId="24" borderId="0" xfId="46" applyFont="1" applyFill="1" applyAlignment="1">
      <alignment horizontal="center" vertical="top" wrapText="1"/>
    </xf>
    <xf numFmtId="0" fontId="81" fillId="0" borderId="0" xfId="46" applyFont="1" applyAlignment="1">
      <alignment horizontal="justify" vertical="center" wrapText="1"/>
    </xf>
    <xf numFmtId="0" fontId="32" fillId="24" borderId="0" xfId="46" applyFont="1" applyFill="1" applyAlignment="1">
      <alignment horizontal="center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35" fillId="24" borderId="0" xfId="55" applyFont="1" applyFill="1" applyAlignment="1">
      <alignment vertical="center"/>
    </xf>
    <xf numFmtId="0" fontId="44" fillId="24" borderId="0" xfId="55" applyFont="1" applyFill="1" applyAlignment="1">
      <alignment horizontal="right" vertical="center" wrapText="1"/>
    </xf>
    <xf numFmtId="0" fontId="49" fillId="24" borderId="0" xfId="55" applyFont="1" applyFill="1" applyAlignment="1">
      <alignment horizontal="center" vertical="center" wrapText="1"/>
    </xf>
    <xf numFmtId="3" fontId="36" fillId="24" borderId="16" xfId="55" applyNumberFormat="1" applyFont="1" applyFill="1" applyBorder="1" applyAlignment="1">
      <alignment horizontal="center" vertical="center" wrapText="1"/>
    </xf>
    <xf numFmtId="0" fontId="36" fillId="24" borderId="0" xfId="55" applyFont="1" applyFill="1" applyAlignment="1">
      <alignment horizontal="center" vertical="center" wrapText="1"/>
    </xf>
    <xf numFmtId="0" fontId="36" fillId="24" borderId="0" xfId="55" applyFont="1" applyFill="1" applyAlignment="1">
      <alignment vertical="top" wrapText="1"/>
    </xf>
    <xf numFmtId="49" fontId="49" fillId="24" borderId="21" xfId="55" applyNumberFormat="1" applyFont="1" applyFill="1" applyBorder="1" applyAlignment="1">
      <alignment horizontal="center" vertical="center"/>
    </xf>
    <xf numFmtId="49" fontId="49" fillId="24" borderId="19" xfId="55" applyNumberFormat="1" applyFont="1" applyFill="1" applyBorder="1" applyAlignment="1">
      <alignment horizontal="center" vertical="center"/>
    </xf>
    <xf numFmtId="0" fontId="49" fillId="24" borderId="19" xfId="55" quotePrefix="1" applyFont="1" applyFill="1" applyBorder="1" applyAlignment="1">
      <alignment horizontal="center" vertical="center"/>
    </xf>
    <xf numFmtId="0" fontId="49" fillId="24" borderId="19" xfId="55" applyFont="1" applyFill="1" applyBorder="1" applyAlignment="1">
      <alignment horizontal="center" vertical="center"/>
    </xf>
    <xf numFmtId="49" fontId="49" fillId="24" borderId="19" xfId="55" quotePrefix="1" applyNumberFormat="1" applyFont="1" applyFill="1" applyBorder="1" applyAlignment="1">
      <alignment horizontal="center" vertical="center"/>
    </xf>
    <xf numFmtId="1" fontId="49" fillId="24" borderId="22" xfId="55" applyNumberFormat="1" applyFont="1" applyFill="1" applyBorder="1" applyAlignment="1">
      <alignment horizontal="center" vertical="center"/>
    </xf>
    <xf numFmtId="0" fontId="28" fillId="24" borderId="0" xfId="55" applyFont="1" applyFill="1" applyAlignment="1">
      <alignment horizontal="center" vertical="center" wrapText="1"/>
    </xf>
    <xf numFmtId="0" fontId="28" fillId="24" borderId="0" xfId="55" applyFont="1" applyFill="1" applyAlignment="1">
      <alignment horizontal="justify" vertical="top" wrapText="1"/>
    </xf>
    <xf numFmtId="0" fontId="28" fillId="24" borderId="0" xfId="55" applyFont="1" applyFill="1"/>
    <xf numFmtId="0" fontId="37" fillId="24" borderId="0" xfId="55" applyFont="1" applyFill="1" applyAlignment="1">
      <alignment vertical="top" wrapText="1"/>
    </xf>
    <xf numFmtId="0" fontId="30" fillId="24" borderId="0" xfId="55" applyFont="1" applyFill="1" applyAlignment="1">
      <alignment horizontal="right" vertical="center" wrapText="1"/>
    </xf>
    <xf numFmtId="0" fontId="30" fillId="24" borderId="0" xfId="55" applyFont="1" applyFill="1" applyAlignment="1">
      <alignment horizontal="right" vertical="center" indent="1"/>
    </xf>
    <xf numFmtId="0" fontId="30" fillId="24" borderId="0" xfId="55" applyFont="1" applyFill="1" applyAlignment="1">
      <alignment horizontal="right" vertical="center" wrapText="1" indent="1"/>
    </xf>
    <xf numFmtId="0" fontId="72" fillId="24" borderId="0" xfId="55" applyFont="1" applyFill="1"/>
    <xf numFmtId="0" fontId="5" fillId="24" borderId="10" xfId="46" applyFont="1" applyFill="1" applyBorder="1" applyAlignment="1">
      <alignment vertical="center" wrapText="1"/>
    </xf>
    <xf numFmtId="0" fontId="5" fillId="24" borderId="0" xfId="46" applyFont="1" applyFill="1" applyAlignment="1">
      <alignment horizontal="left" vertical="center" wrapText="1"/>
    </xf>
    <xf numFmtId="0" fontId="5" fillId="24" borderId="0" xfId="46" applyFont="1" applyFill="1" applyAlignment="1">
      <alignment vertical="center" wrapText="1"/>
    </xf>
    <xf numFmtId="0" fontId="5" fillId="24" borderId="0" xfId="55" applyFont="1" applyFill="1" applyAlignment="1">
      <alignment horizontal="left" vertical="center" indent="1"/>
    </xf>
    <xf numFmtId="0" fontId="5" fillId="24" borderId="0" xfId="46" applyFont="1" applyFill="1" applyAlignment="1">
      <alignment horizontal="left" vertical="center" indent="1"/>
    </xf>
    <xf numFmtId="0" fontId="30" fillId="24" borderId="0" xfId="46" applyFont="1" applyFill="1" applyAlignment="1">
      <alignment horizontal="right" vertical="center" indent="1"/>
    </xf>
    <xf numFmtId="0" fontId="30" fillId="24" borderId="10" xfId="46" applyFont="1" applyFill="1" applyBorder="1" applyAlignment="1">
      <alignment horizontal="left" vertical="top" wrapText="1"/>
    </xf>
    <xf numFmtId="0" fontId="30" fillId="24" borderId="0" xfId="46" applyFont="1" applyFill="1" applyAlignment="1">
      <alignment horizontal="justify" vertical="top" wrapText="1"/>
    </xf>
    <xf numFmtId="0" fontId="5" fillId="24" borderId="0" xfId="55" applyFont="1" applyFill="1" applyAlignment="1">
      <alignment horizontal="left" vertical="center" wrapText="1" indent="1"/>
    </xf>
    <xf numFmtId="0" fontId="72" fillId="24" borderId="0" xfId="55" applyFont="1" applyFill="1" applyAlignment="1">
      <alignment vertical="top"/>
    </xf>
    <xf numFmtId="0" fontId="30" fillId="24" borderId="10" xfId="55" applyFont="1" applyFill="1" applyBorder="1" applyAlignment="1">
      <alignment vertical="center" wrapText="1"/>
    </xf>
    <xf numFmtId="0" fontId="35" fillId="24" borderId="16" xfId="55" applyFont="1" applyFill="1" applyBorder="1" applyAlignment="1">
      <alignment horizontal="center" vertical="center" wrapText="1"/>
    </xf>
    <xf numFmtId="0" fontId="32" fillId="24" borderId="0" xfId="55" applyFont="1" applyFill="1" applyAlignment="1">
      <alignment vertical="center" wrapText="1"/>
    </xf>
    <xf numFmtId="0" fontId="29" fillId="24" borderId="0" xfId="55" applyFont="1" applyFill="1" applyAlignment="1">
      <alignment horizontal="center" vertical="center" wrapText="1"/>
    </xf>
    <xf numFmtId="0" fontId="25" fillId="0" borderId="0" xfId="46" applyFont="1"/>
    <xf numFmtId="0" fontId="37" fillId="0" borderId="0" xfId="46" applyFont="1" applyAlignment="1">
      <alignment horizontal="justify" vertical="center" wrapText="1"/>
    </xf>
    <xf numFmtId="0" fontId="79" fillId="0" borderId="0" xfId="46" applyFont="1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82" fillId="0" borderId="0" xfId="46" applyFont="1" applyAlignment="1">
      <alignment horizontal="justify" vertical="center" wrapText="1"/>
    </xf>
    <xf numFmtId="0" fontId="87" fillId="0" borderId="0" xfId="46" applyFont="1" applyAlignment="1">
      <alignment horizontal="justify" vertical="center" wrapText="1"/>
    </xf>
    <xf numFmtId="0" fontId="86" fillId="0" borderId="0" xfId="46" applyFont="1"/>
    <xf numFmtId="0" fontId="86" fillId="0" borderId="0" xfId="46" applyFont="1" applyAlignment="1">
      <alignment horizontal="center"/>
    </xf>
    <xf numFmtId="0" fontId="90" fillId="0" borderId="0" xfId="46" applyFont="1" applyAlignment="1">
      <alignment vertical="center" wrapText="1"/>
    </xf>
    <xf numFmtId="0" fontId="86" fillId="0" borderId="0" xfId="46" applyFont="1" applyAlignment="1">
      <alignment vertical="center"/>
    </xf>
    <xf numFmtId="0" fontId="90" fillId="0" borderId="0" xfId="46" applyFont="1" applyAlignment="1">
      <alignment horizontal="left" vertical="center" wrapText="1"/>
    </xf>
    <xf numFmtId="0" fontId="33" fillId="0" borderId="0" xfId="46" applyFont="1" applyAlignment="1">
      <alignment horizontal="center" vertical="top"/>
    </xf>
    <xf numFmtId="0" fontId="78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5" fillId="0" borderId="0" xfId="46" applyFont="1" applyAlignment="1">
      <alignment horizontal="center" vertical="top"/>
    </xf>
    <xf numFmtId="0" fontId="86" fillId="0" borderId="0" xfId="46" applyFont="1" applyAlignment="1">
      <alignment horizontal="justify" vertical="center"/>
    </xf>
    <xf numFmtId="0" fontId="33" fillId="0" borderId="0" xfId="46" applyFont="1" applyAlignment="1">
      <alignment horizontal="center" vertical="top" wrapText="1"/>
    </xf>
    <xf numFmtId="0" fontId="5" fillId="0" borderId="0" xfId="46" applyFont="1" applyAlignment="1">
      <alignment horizontal="center" vertical="top" wrapText="1"/>
    </xf>
    <xf numFmtId="0" fontId="89" fillId="0" borderId="0" xfId="46" applyFont="1" applyAlignment="1">
      <alignment horizontal="justify" vertical="center"/>
    </xf>
    <xf numFmtId="0" fontId="89" fillId="0" borderId="0" xfId="46" applyFont="1" applyAlignment="1">
      <alignment vertical="center"/>
    </xf>
    <xf numFmtId="0" fontId="37" fillId="0" borderId="0" xfId="46" applyFont="1" applyAlignment="1">
      <alignment horizontal="center" vertical="top" wrapText="1"/>
    </xf>
    <xf numFmtId="0" fontId="37" fillId="0" borderId="0" xfId="46" applyFont="1" applyAlignment="1">
      <alignment horizontal="left" vertical="center" wrapText="1"/>
    </xf>
    <xf numFmtId="0" fontId="78" fillId="0" borderId="0" xfId="46" applyFont="1" applyAlignment="1">
      <alignment vertical="center" wrapText="1"/>
    </xf>
    <xf numFmtId="0" fontId="5" fillId="0" borderId="0" xfId="46" applyFont="1" applyAlignment="1">
      <alignment vertical="top" wrapText="1"/>
    </xf>
    <xf numFmtId="0" fontId="5" fillId="0" borderId="0" xfId="46" applyFont="1" applyAlignment="1">
      <alignment horizontal="justify" vertical="top" wrapText="1"/>
    </xf>
    <xf numFmtId="0" fontId="5" fillId="0" borderId="16" xfId="46" applyFont="1" applyBorder="1" applyAlignment="1">
      <alignment horizontal="justify" vertical="top" wrapText="1"/>
    </xf>
    <xf numFmtId="0" fontId="4" fillId="0" borderId="0" xfId="46"/>
    <xf numFmtId="0" fontId="4" fillId="0" borderId="0" xfId="46" applyAlignment="1" applyProtection="1">
      <alignment vertical="center"/>
      <protection locked="0"/>
    </xf>
    <xf numFmtId="0" fontId="4" fillId="0" borderId="0" xfId="46" applyAlignment="1">
      <alignment horizontal="center" vertical="top"/>
    </xf>
    <xf numFmtId="0" fontId="4" fillId="0" borderId="0" xfId="46" applyAlignment="1" applyProtection="1">
      <alignment horizontal="justify" vertical="center"/>
      <protection locked="0"/>
    </xf>
    <xf numFmtId="0" fontId="4" fillId="0" borderId="0" xfId="46" applyAlignment="1">
      <alignment horizontal="center"/>
    </xf>
    <xf numFmtId="0" fontId="37" fillId="0" borderId="0" xfId="46" applyFont="1" applyAlignment="1">
      <alignment horizontal="center"/>
    </xf>
    <xf numFmtId="0" fontId="4" fillId="0" borderId="13" xfId="46" applyBorder="1" applyAlignment="1">
      <alignment horizontal="justify" vertical="top" wrapText="1"/>
    </xf>
    <xf numFmtId="0" fontId="33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0" fontId="32" fillId="0" borderId="18" xfId="46" applyFont="1" applyBorder="1" applyAlignment="1">
      <alignment vertical="top"/>
    </xf>
    <xf numFmtId="0" fontId="37" fillId="24" borderId="0" xfId="55" applyFont="1" applyFill="1" applyAlignment="1">
      <alignment horizontal="center" vertical="center" wrapText="1"/>
    </xf>
    <xf numFmtId="0" fontId="5" fillId="24" borderId="0" xfId="55" applyFont="1" applyFill="1" applyAlignment="1">
      <alignment horizontal="justify" vertical="center" wrapText="1"/>
    </xf>
    <xf numFmtId="0" fontId="37" fillId="24" borderId="10" xfId="0" applyFont="1" applyFill="1" applyBorder="1" applyAlignment="1">
      <alignment vertical="center"/>
    </xf>
    <xf numFmtId="3" fontId="30" fillId="24" borderId="16" xfId="55" applyNumberFormat="1" applyFont="1" applyFill="1" applyBorder="1" applyAlignment="1">
      <alignment horizontal="center" vertical="center" wrapText="1"/>
    </xf>
    <xf numFmtId="49" fontId="71" fillId="27" borderId="0" xfId="0" applyNumberFormat="1" applyFont="1" applyFill="1" applyAlignment="1">
      <alignment horizontal="left" vertical="top" wrapText="1"/>
    </xf>
    <xf numFmtId="4" fontId="30" fillId="24" borderId="0" xfId="46" applyNumberFormat="1" applyFont="1" applyFill="1"/>
    <xf numFmtId="0" fontId="30" fillId="0" borderId="0" xfId="46" applyFont="1" applyAlignment="1">
      <alignment horizontal="center"/>
    </xf>
    <xf numFmtId="0" fontId="30" fillId="0" borderId="0" xfId="46" applyFont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Border="1" applyAlignment="1">
      <alignment horizontal="justify" vertical="center" wrapText="1"/>
    </xf>
    <xf numFmtId="0" fontId="30" fillId="24" borderId="16" xfId="46" applyFont="1" applyFill="1" applyBorder="1" applyAlignment="1">
      <alignment horizontal="left" vertical="justify" wrapText="1"/>
    </xf>
    <xf numFmtId="0" fontId="30" fillId="0" borderId="16" xfId="46" applyFont="1" applyBorder="1" applyAlignment="1">
      <alignment horizontal="center" vertical="center" wrapText="1"/>
    </xf>
    <xf numFmtId="0" fontId="29" fillId="0" borderId="0" xfId="46" applyFont="1" applyAlignment="1">
      <alignment horizontal="center" vertical="top"/>
    </xf>
    <xf numFmtId="0" fontId="29" fillId="0" borderId="0" xfId="46" applyFont="1" applyAlignment="1">
      <alignment horizontal="left"/>
    </xf>
    <xf numFmtId="0" fontId="35" fillId="0" borderId="0" xfId="46" applyFont="1" applyAlignment="1">
      <alignment horizontal="center" vertical="top" wrapText="1"/>
    </xf>
    <xf numFmtId="0" fontId="35" fillId="0" borderId="0" xfId="46" applyFont="1" applyAlignment="1">
      <alignment horizontal="left" vertical="center" wrapText="1"/>
    </xf>
    <xf numFmtId="0" fontId="30" fillId="0" borderId="0" xfId="46" applyFont="1" applyAlignment="1">
      <alignment horizontal="left" vertical="center" wrapText="1"/>
    </xf>
    <xf numFmtId="0" fontId="31" fillId="0" borderId="0" xfId="46" applyFont="1" applyAlignment="1">
      <alignment horizontal="justify" vertical="center" wrapText="1"/>
    </xf>
    <xf numFmtId="0" fontId="4" fillId="0" borderId="0" xfId="46" applyAlignment="1">
      <alignment vertical="center"/>
    </xf>
    <xf numFmtId="0" fontId="5" fillId="0" borderId="0" xfId="46" applyFont="1" applyAlignment="1">
      <alignment horizontal="center" wrapText="1"/>
    </xf>
    <xf numFmtId="0" fontId="25" fillId="0" borderId="14" xfId="0" applyFont="1" applyBorder="1"/>
    <xf numFmtId="0" fontId="25" fillId="0" borderId="12" xfId="0" applyFont="1" applyBorder="1"/>
    <xf numFmtId="0" fontId="25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9" fillId="0" borderId="0" xfId="0" applyFont="1"/>
    <xf numFmtId="0" fontId="4" fillId="0" borderId="0" xfId="0" applyFont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vertical="top"/>
    </xf>
    <xf numFmtId="0" fontId="30" fillId="0" borderId="14" xfId="46" applyFont="1" applyBorder="1" applyAlignment="1">
      <alignment horizontal="left" wrapText="1"/>
    </xf>
    <xf numFmtId="0" fontId="30" fillId="0" borderId="12" xfId="46" applyFont="1" applyBorder="1" applyAlignment="1">
      <alignment horizontal="left" wrapText="1"/>
    </xf>
    <xf numFmtId="0" fontId="30" fillId="0" borderId="12" xfId="46" applyFont="1" applyBorder="1"/>
    <xf numFmtId="0" fontId="30" fillId="0" borderId="15" xfId="46" applyFont="1" applyBorder="1"/>
    <xf numFmtId="0" fontId="30" fillId="0" borderId="10" xfId="46" applyFont="1" applyBorder="1" applyAlignment="1">
      <alignment horizontal="left" wrapText="1"/>
    </xf>
    <xf numFmtId="0" fontId="30" fillId="0" borderId="13" xfId="46" applyFont="1" applyBorder="1"/>
    <xf numFmtId="0" fontId="30" fillId="0" borderId="17" xfId="46" applyFont="1" applyBorder="1" applyAlignment="1">
      <alignment horizontal="left" wrapText="1"/>
    </xf>
    <xf numFmtId="0" fontId="30" fillId="0" borderId="11" xfId="46" applyFont="1" applyBorder="1" applyAlignment="1">
      <alignment horizontal="left" wrapText="1"/>
    </xf>
    <xf numFmtId="0" fontId="30" fillId="0" borderId="11" xfId="46" applyFont="1" applyBorder="1"/>
    <xf numFmtId="0" fontId="30" fillId="0" borderId="18" xfId="46" applyFont="1" applyBorder="1"/>
    <xf numFmtId="0" fontId="36" fillId="0" borderId="0" xfId="0" applyFont="1" applyAlignment="1">
      <alignment wrapText="1"/>
    </xf>
    <xf numFmtId="9" fontId="29" fillId="0" borderId="0" xfId="0" applyNumberFormat="1" applyFont="1" applyAlignment="1">
      <alignment horizontal="center"/>
    </xf>
    <xf numFmtId="0" fontId="37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4" borderId="11" xfId="46" applyFill="1" applyBorder="1" applyAlignment="1" applyProtection="1">
      <alignment horizontal="center"/>
      <protection locked="0"/>
    </xf>
    <xf numFmtId="0" fontId="30" fillId="0" borderId="0" xfId="59" applyFont="1"/>
    <xf numFmtId="0" fontId="30" fillId="0" borderId="0" xfId="59" applyFont="1" applyAlignment="1">
      <alignment horizontal="center"/>
    </xf>
    <xf numFmtId="0" fontId="30" fillId="0" borderId="0" xfId="59" applyFont="1" applyAlignment="1">
      <alignment horizontal="right"/>
    </xf>
    <xf numFmtId="0" fontId="29" fillId="0" borderId="0" xfId="59" applyFont="1" applyAlignment="1">
      <alignment horizontal="justify" wrapText="1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0" fillId="0" borderId="0" xfId="59" applyFont="1" applyAlignment="1">
      <alignment wrapText="1"/>
    </xf>
    <xf numFmtId="0" fontId="30" fillId="0" borderId="26" xfId="46" applyFont="1" applyBorder="1"/>
    <xf numFmtId="0" fontId="37" fillId="0" borderId="0" xfId="46" applyFont="1" applyAlignment="1">
      <alignment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Alignment="1" applyProtection="1">
      <alignment horizontal="left" wrapText="1"/>
      <protection locked="0"/>
    </xf>
    <xf numFmtId="49" fontId="30" fillId="24" borderId="0" xfId="46" applyNumberFormat="1" applyFont="1" applyFill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ill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Border="1" applyAlignment="1" applyProtection="1">
      <alignment horizontal="center" vertical="center"/>
      <protection locked="0"/>
    </xf>
    <xf numFmtId="0" fontId="30" fillId="24" borderId="0" xfId="55" applyFont="1" applyFill="1" applyAlignment="1" applyProtection="1">
      <alignment horizontal="center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Alignment="1" applyProtection="1">
      <alignment horizontal="center"/>
      <protection locked="0"/>
    </xf>
    <xf numFmtId="0" fontId="30" fillId="25" borderId="0" xfId="55" applyFont="1" applyFill="1"/>
    <xf numFmtId="0" fontId="52" fillId="24" borderId="0" xfId="46" applyFont="1" applyFill="1"/>
    <xf numFmtId="0" fontId="25" fillId="25" borderId="0" xfId="46" applyFont="1" applyFill="1"/>
    <xf numFmtId="0" fontId="37" fillId="25" borderId="0" xfId="46" applyFont="1" applyFill="1" applyAlignment="1">
      <alignment horizontal="justify" vertical="center" wrapText="1"/>
    </xf>
    <xf numFmtId="0" fontId="79" fillId="25" borderId="0" xfId="46" applyFont="1" applyFill="1" applyAlignment="1">
      <alignment horizontal="justify" vertical="center" wrapText="1"/>
    </xf>
    <xf numFmtId="0" fontId="29" fillId="25" borderId="0" xfId="0" applyFont="1" applyFill="1" applyAlignment="1">
      <alignment vertical="center"/>
    </xf>
    <xf numFmtId="0" fontId="4" fillId="25" borderId="0" xfId="0" applyFont="1" applyFill="1"/>
    <xf numFmtId="0" fontId="25" fillId="25" borderId="0" xfId="0" applyFont="1" applyFill="1"/>
    <xf numFmtId="0" fontId="31" fillId="24" borderId="0" xfId="46" applyFont="1" applyFill="1" applyAlignment="1">
      <alignment horizontal="center" vertical="top"/>
    </xf>
    <xf numFmtId="0" fontId="25" fillId="0" borderId="0" xfId="46" applyFont="1" applyAlignment="1">
      <alignment horizontal="center"/>
    </xf>
    <xf numFmtId="0" fontId="30" fillId="0" borderId="0" xfId="46" applyFont="1" applyAlignment="1">
      <alignment horizontal="center" vertical="top" wrapText="1"/>
    </xf>
    <xf numFmtId="0" fontId="5" fillId="24" borderId="10" xfId="46" applyFont="1" applyFill="1" applyBorder="1" applyAlignment="1">
      <alignment horizontal="center" vertical="top" wrapText="1"/>
    </xf>
    <xf numFmtId="0" fontId="31" fillId="24" borderId="10" xfId="46" applyFont="1" applyFill="1" applyBorder="1" applyAlignment="1">
      <alignment horizontal="center" vertical="top" wrapText="1"/>
    </xf>
    <xf numFmtId="0" fontId="33" fillId="24" borderId="17" xfId="46" applyFont="1" applyFill="1" applyBorder="1" applyAlignment="1">
      <alignment horizontal="center" vertical="top"/>
    </xf>
    <xf numFmtId="0" fontId="31" fillId="24" borderId="0" xfId="46" applyFont="1" applyFill="1" applyAlignment="1">
      <alignment horizontal="center" vertical="top" wrapText="1"/>
    </xf>
    <xf numFmtId="0" fontId="33" fillId="24" borderId="0" xfId="46" applyFont="1" applyFill="1" applyAlignment="1">
      <alignment horizontal="center" vertical="top" wrapText="1"/>
    </xf>
    <xf numFmtId="0" fontId="5" fillId="24" borderId="0" xfId="46" applyFont="1" applyFill="1" applyAlignment="1">
      <alignment horizontal="center" vertical="top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>
      <alignment horizontal="center" vertical="center" wrapText="1"/>
    </xf>
    <xf numFmtId="0" fontId="31" fillId="24" borderId="0" xfId="55" applyFont="1" applyFill="1" applyAlignment="1">
      <alignment horizontal="center" vertical="top" wrapText="1"/>
    </xf>
    <xf numFmtId="0" fontId="49" fillId="24" borderId="0" xfId="55" applyFont="1" applyFill="1" applyAlignment="1">
      <alignment horizontal="center" vertical="center" wrapText="1"/>
    </xf>
    <xf numFmtId="0" fontId="4" fillId="24" borderId="21" xfId="55" applyFill="1" applyBorder="1" applyAlignment="1">
      <alignment horizontal="center" vertical="center"/>
    </xf>
    <xf numFmtId="0" fontId="4" fillId="24" borderId="22" xfId="55" applyFill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center" vertical="top" wrapText="1"/>
    </xf>
    <xf numFmtId="0" fontId="5" fillId="24" borderId="0" xfId="55" applyFont="1" applyFill="1" applyAlignment="1">
      <alignment horizontal="left" vertical="top" wrapText="1"/>
    </xf>
    <xf numFmtId="0" fontId="5" fillId="24" borderId="11" xfId="55" applyFont="1" applyFill="1" applyBorder="1" applyAlignment="1">
      <alignment horizontal="left" vertical="top" wrapText="1"/>
    </xf>
    <xf numFmtId="0" fontId="30" fillId="24" borderId="21" xfId="55" applyFont="1" applyFill="1" applyBorder="1" applyAlignment="1">
      <alignment horizontal="center" vertical="center"/>
    </xf>
    <xf numFmtId="0" fontId="30" fillId="24" borderId="22" xfId="55" applyFont="1" applyFill="1" applyBorder="1" applyAlignment="1">
      <alignment horizontal="center" vertical="center"/>
    </xf>
    <xf numFmtId="0" fontId="30" fillId="24" borderId="17" xfId="55" applyFont="1" applyFill="1" applyBorder="1" applyAlignment="1">
      <alignment horizontal="center" vertical="center"/>
    </xf>
    <xf numFmtId="0" fontId="30" fillId="24" borderId="11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/>
    </xf>
    <xf numFmtId="0" fontId="37" fillId="24" borderId="12" xfId="55" applyFont="1" applyFill="1" applyBorder="1" applyAlignment="1">
      <alignment horizontal="center" vertical="top" wrapText="1"/>
    </xf>
    <xf numFmtId="0" fontId="37" fillId="24" borderId="0" xfId="55" applyFont="1" applyFill="1" applyAlignment="1">
      <alignment horizontal="center" vertical="top"/>
    </xf>
    <xf numFmtId="0" fontId="35" fillId="25" borderId="0" xfId="55" applyFont="1" applyFill="1" applyAlignment="1">
      <alignment horizontal="left" vertical="center" wrapText="1"/>
    </xf>
    <xf numFmtId="0" fontId="37" fillId="24" borderId="11" xfId="55" applyFont="1" applyFill="1" applyBorder="1" applyAlignment="1">
      <alignment horizontal="center" vertical="top" wrapText="1"/>
    </xf>
    <xf numFmtId="0" fontId="30" fillId="24" borderId="14" xfId="55" applyFont="1" applyFill="1" applyBorder="1" applyAlignment="1">
      <alignment horizontal="left" vertical="center" wrapText="1"/>
    </xf>
    <xf numFmtId="0" fontId="30" fillId="24" borderId="12" xfId="55" applyFont="1" applyFill="1" applyBorder="1" applyAlignment="1">
      <alignment horizontal="left" vertical="center" wrapText="1"/>
    </xf>
    <xf numFmtId="0" fontId="30" fillId="24" borderId="15" xfId="55" applyFont="1" applyFill="1" applyBorder="1" applyAlignment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>
      <alignment horizontal="center" vertical="center" wrapText="1"/>
    </xf>
    <xf numFmtId="14" fontId="30" fillId="24" borderId="22" xfId="55" applyNumberFormat="1" applyFont="1" applyFill="1" applyBorder="1" applyAlignment="1">
      <alignment horizontal="center" vertical="center" wrapText="1"/>
    </xf>
    <xf numFmtId="0" fontId="37" fillId="24" borderId="12" xfId="55" applyFont="1" applyFill="1" applyBorder="1" applyAlignment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>
      <alignment horizontal="left" vertical="center" wrapText="1" indent="1"/>
    </xf>
    <xf numFmtId="0" fontId="5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Alignment="1">
      <alignment vertical="top" wrapText="1"/>
    </xf>
    <xf numFmtId="0" fontId="30" fillId="24" borderId="0" xfId="55" applyFont="1" applyFill="1" applyAlignment="1">
      <alignment vertical="top" wrapText="1"/>
    </xf>
    <xf numFmtId="49" fontId="5" fillId="24" borderId="10" xfId="55" applyNumberFormat="1" applyFont="1" applyFill="1" applyBorder="1" applyAlignment="1">
      <alignment horizontal="left" vertical="center" wrapText="1"/>
    </xf>
    <xf numFmtId="49" fontId="5" fillId="24" borderId="0" xfId="55" applyNumberFormat="1" applyFont="1" applyFill="1" applyAlignment="1">
      <alignment horizontal="left" vertical="center" wrapText="1"/>
    </xf>
    <xf numFmtId="49" fontId="5" fillId="24" borderId="13" xfId="55" applyNumberFormat="1" applyFont="1" applyFill="1" applyBorder="1" applyAlignment="1">
      <alignment horizontal="left" vertical="center" wrapText="1"/>
    </xf>
    <xf numFmtId="49" fontId="5" fillId="24" borderId="17" xfId="55" applyNumberFormat="1" applyFont="1" applyFill="1" applyBorder="1" applyAlignment="1">
      <alignment horizontal="left" vertical="center" wrapText="1"/>
    </xf>
    <xf numFmtId="49" fontId="5" fillId="24" borderId="11" xfId="55" applyNumberFormat="1" applyFont="1" applyFill="1" applyBorder="1" applyAlignment="1">
      <alignment horizontal="left" vertical="center" wrapText="1"/>
    </xf>
    <xf numFmtId="49" fontId="5" fillId="24" borderId="18" xfId="55" applyNumberFormat="1" applyFont="1" applyFill="1" applyBorder="1" applyAlignment="1">
      <alignment horizontal="left" vertical="center" wrapText="1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vertical="center" wrapText="1"/>
    </xf>
    <xf numFmtId="167" fontId="30" fillId="24" borderId="0" xfId="55" applyNumberFormat="1" applyFont="1" applyFill="1" applyAlignment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right" vertical="center" wrapText="1" indent="1"/>
    </xf>
    <xf numFmtId="0" fontId="30" fillId="24" borderId="0" xfId="55" applyFont="1" applyFill="1" applyAlignment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>
      <alignment horizontal="left" vertical="center" wrapText="1"/>
    </xf>
    <xf numFmtId="0" fontId="37" fillId="24" borderId="12" xfId="55" applyFont="1" applyFill="1" applyBorder="1" applyAlignment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7" fillId="0" borderId="14" xfId="55" applyFont="1" applyBorder="1" applyAlignment="1">
      <alignment horizontal="left" vertical="top"/>
    </xf>
    <xf numFmtId="0" fontId="37" fillId="0" borderId="12" xfId="55" applyFont="1" applyBorder="1" applyAlignment="1">
      <alignment horizontal="left" vertical="top"/>
    </xf>
    <xf numFmtId="0" fontId="37" fillId="0" borderId="15" xfId="55" applyFont="1" applyBorder="1" applyAlignment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Border="1" applyAlignment="1">
      <alignment vertical="center" wrapText="1"/>
    </xf>
    <xf numFmtId="0" fontId="30" fillId="0" borderId="12" xfId="55" applyFont="1" applyBorder="1" applyAlignment="1">
      <alignment vertical="center"/>
    </xf>
    <xf numFmtId="0" fontId="37" fillId="24" borderId="20" xfId="55" applyFont="1" applyFill="1" applyBorder="1" applyAlignment="1">
      <alignment horizontal="left" vertical="top"/>
    </xf>
    <xf numFmtId="0" fontId="30" fillId="24" borderId="0" xfId="55" applyFont="1" applyFill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0" borderId="21" xfId="55" applyNumberFormat="1" applyFont="1" applyBorder="1" applyAlignment="1">
      <alignment horizontal="center" vertical="center"/>
    </xf>
    <xf numFmtId="49" fontId="30" fillId="0" borderId="19" xfId="55" applyNumberFormat="1" applyFont="1" applyBorder="1" applyAlignment="1">
      <alignment horizontal="center" vertical="center"/>
    </xf>
    <xf numFmtId="49" fontId="30" fillId="0" borderId="22" xfId="55" applyNumberFormat="1" applyFont="1" applyBorder="1" applyAlignment="1">
      <alignment horizontal="center" vertical="center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0" fontId="30" fillId="0" borderId="21" xfId="55" applyFont="1" applyBorder="1" applyAlignment="1">
      <alignment horizontal="center" vertical="center" wrapText="1"/>
    </xf>
    <xf numFmtId="0" fontId="30" fillId="0" borderId="19" xfId="55" applyFont="1" applyBorder="1" applyAlignment="1">
      <alignment horizontal="center" vertical="center" wrapText="1"/>
    </xf>
    <xf numFmtId="0" fontId="30" fillId="0" borderId="22" xfId="55" applyFont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>
      <alignment horizontal="left" vertical="top"/>
    </xf>
    <xf numFmtId="0" fontId="30" fillId="24" borderId="12" xfId="55" applyFont="1" applyFill="1" applyBorder="1" applyAlignment="1">
      <alignment horizontal="left" vertical="top"/>
    </xf>
    <xf numFmtId="0" fontId="30" fillId="24" borderId="15" xfId="55" applyFont="1" applyFill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0" fontId="30" fillId="24" borderId="23" xfId="55" applyFont="1" applyFill="1" applyBorder="1" applyAlignment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Alignment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0" fontId="96" fillId="24" borderId="14" xfId="55" applyFont="1" applyFill="1" applyBorder="1" applyAlignment="1">
      <alignment horizontal="left" vertical="center"/>
    </xf>
    <xf numFmtId="0" fontId="96" fillId="24" borderId="12" xfId="55" applyFont="1" applyFill="1" applyBorder="1" applyAlignment="1">
      <alignment horizontal="left" vertical="center"/>
    </xf>
    <xf numFmtId="0" fontId="96" fillId="24" borderId="15" xfId="55" applyFont="1" applyFill="1" applyBorder="1" applyAlignment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>
      <alignment horizontal="left" vertical="top"/>
    </xf>
    <xf numFmtId="0" fontId="36" fillId="24" borderId="12" xfId="46" applyFont="1" applyFill="1" applyBorder="1" applyAlignment="1">
      <alignment horizontal="left" vertical="top"/>
    </xf>
    <xf numFmtId="0" fontId="37" fillId="0" borderId="14" xfId="46" applyFont="1" applyBorder="1" applyAlignment="1">
      <alignment horizontal="left" vertical="top"/>
    </xf>
    <xf numFmtId="0" fontId="48" fillId="0" borderId="12" xfId="46" applyFont="1" applyBorder="1" applyAlignment="1">
      <alignment horizontal="left" vertical="top"/>
    </xf>
    <xf numFmtId="0" fontId="48" fillId="0" borderId="15" xfId="46" applyFont="1" applyBorder="1" applyAlignment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0" borderId="12" xfId="55" applyFont="1" applyBorder="1"/>
    <xf numFmtId="0" fontId="30" fillId="24" borderId="0" xfId="55" applyFont="1" applyFill="1"/>
    <xf numFmtId="0" fontId="35" fillId="24" borderId="0" xfId="55" applyFont="1" applyFill="1"/>
    <xf numFmtId="0" fontId="35" fillId="25" borderId="21" xfId="55" applyFont="1" applyFill="1" applyBorder="1" applyAlignment="1">
      <alignment horizontal="justify" vertical="center" wrapText="1"/>
    </xf>
    <xf numFmtId="0" fontId="35" fillId="25" borderId="19" xfId="55" applyFont="1" applyFill="1" applyBorder="1" applyAlignment="1">
      <alignment horizontal="justify" vertical="center" wrapText="1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0" fillId="0" borderId="0" xfId="55" applyFont="1" applyAlignment="1">
      <alignment horizontal="right" vertical="center" wrapText="1" indent="1"/>
    </xf>
    <xf numFmtId="0" fontId="30" fillId="0" borderId="14" xfId="55" applyFont="1" applyBorder="1" applyAlignment="1">
      <alignment horizontal="left" vertical="top"/>
    </xf>
    <xf numFmtId="0" fontId="30" fillId="0" borderId="12" xfId="55" applyFont="1" applyBorder="1" applyAlignment="1">
      <alignment horizontal="left" vertical="top"/>
    </xf>
    <xf numFmtId="0" fontId="30" fillId="0" borderId="15" xfId="55" applyFont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>
      <alignment horizontal="left" vertical="center" wrapText="1"/>
    </xf>
    <xf numFmtId="0" fontId="5" fillId="24" borderId="19" xfId="0" applyFont="1" applyFill="1" applyBorder="1" applyAlignment="1">
      <alignment horizontal="left" vertical="center" wrapText="1"/>
    </xf>
    <xf numFmtId="0" fontId="5" fillId="24" borderId="22" xfId="0" applyFont="1" applyFill="1" applyBorder="1" applyAlignment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center" wrapText="1"/>
    </xf>
    <xf numFmtId="0" fontId="37" fillId="24" borderId="20" xfId="0" applyFont="1" applyFill="1" applyBorder="1" applyAlignment="1">
      <alignment horizontal="left" vertical="top"/>
    </xf>
    <xf numFmtId="0" fontId="48" fillId="24" borderId="12" xfId="0" applyFont="1" applyFill="1" applyBorder="1" applyAlignment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/>
    </xf>
    <xf numFmtId="4" fontId="31" fillId="0" borderId="16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30" fillId="24" borderId="12" xfId="0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right" vertical="center"/>
    </xf>
    <xf numFmtId="0" fontId="30" fillId="24" borderId="0" xfId="0" applyFont="1" applyFill="1" applyAlignment="1">
      <alignment horizontal="left" vertical="center"/>
    </xf>
    <xf numFmtId="167" fontId="30" fillId="24" borderId="10" xfId="0" applyNumberFormat="1" applyFont="1" applyFill="1" applyBorder="1" applyAlignment="1">
      <alignment horizontal="center" vertical="center" wrapText="1"/>
    </xf>
    <xf numFmtId="167" fontId="30" fillId="24" borderId="0" xfId="0" applyNumberFormat="1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53" fillId="24" borderId="0" xfId="0" applyFont="1" applyFill="1" applyAlignment="1">
      <alignment horizontal="center" vertical="center" wrapText="1"/>
    </xf>
    <xf numFmtId="0" fontId="53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0" fillId="24" borderId="0" xfId="0" applyFont="1" applyFill="1" applyAlignment="1">
      <alignment vertical="top"/>
    </xf>
    <xf numFmtId="0" fontId="76" fillId="24" borderId="12" xfId="0" applyFont="1" applyFill="1" applyBorder="1" applyAlignment="1">
      <alignment vertical="top"/>
    </xf>
    <xf numFmtId="0" fontId="35" fillId="25" borderId="0" xfId="0" applyFont="1" applyFill="1" applyAlignment="1">
      <alignment horizontal="left" vertical="top"/>
    </xf>
    <xf numFmtId="0" fontId="30" fillId="25" borderId="0" xfId="0" applyFont="1" applyFill="1" applyAlignment="1">
      <alignment vertical="top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76" fillId="24" borderId="14" xfId="0" applyFont="1" applyFill="1" applyBorder="1" applyAlignment="1">
      <alignment vertical="top"/>
    </xf>
    <xf numFmtId="49" fontId="30" fillId="24" borderId="16" xfId="0" applyNumberFormat="1" applyFont="1" applyFill="1" applyBorder="1" applyAlignment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 indent="1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Alignment="1">
      <alignment horizontal="justify" vertical="top" wrapText="1"/>
    </xf>
    <xf numFmtId="0" fontId="35" fillId="25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4" fontId="30" fillId="28" borderId="16" xfId="0" applyNumberFormat="1" applyFont="1" applyFill="1" applyBorder="1" applyAlignment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left" wrapText="1"/>
    </xf>
    <xf numFmtId="167" fontId="37" fillId="24" borderId="11" xfId="0" applyNumberFormat="1" applyFont="1" applyFill="1" applyBorder="1" applyAlignment="1">
      <alignment horizontal="center" vertical="center" wrapText="1"/>
    </xf>
    <xf numFmtId="167" fontId="30" fillId="24" borderId="21" xfId="0" applyNumberFormat="1" applyFont="1" applyFill="1" applyBorder="1" applyAlignment="1">
      <alignment horizontal="justify" vertical="center" wrapText="1"/>
    </xf>
    <xf numFmtId="167" fontId="30" fillId="24" borderId="19" xfId="0" applyNumberFormat="1" applyFont="1" applyFill="1" applyBorder="1" applyAlignment="1">
      <alignment horizontal="justify" vertical="center" wrapText="1"/>
    </xf>
    <xf numFmtId="167" fontId="30" fillId="24" borderId="22" xfId="0" applyNumberFormat="1" applyFont="1" applyFill="1" applyBorder="1" applyAlignment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Alignment="1">
      <alignment horizontal="justify" vertical="center" wrapText="1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 applyAlignment="1">
      <alignment wrapText="1"/>
    </xf>
    <xf numFmtId="0" fontId="5" fillId="0" borderId="16" xfId="46" applyFont="1" applyBorder="1"/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5" fillId="0" borderId="16" xfId="46" applyFont="1" applyBorder="1" applyAlignment="1">
      <alignment vertical="center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33" fillId="0" borderId="0" xfId="46" applyFont="1" applyAlignment="1">
      <alignment horizontal="left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1" fillId="24" borderId="0" xfId="46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21" xfId="46" applyFont="1" applyFill="1" applyBorder="1" applyAlignment="1">
      <alignment horizontal="left" vertical="center" wrapText="1"/>
    </xf>
    <xf numFmtId="0" fontId="31" fillId="24" borderId="0" xfId="46" applyFont="1" applyFill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5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5" fillId="24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5" fillId="24" borderId="0" xfId="46" applyFont="1" applyFill="1" applyAlignment="1">
      <alignment horizontal="justify" vertical="top" wrapText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33" fillId="24" borderId="0" xfId="46" applyFont="1" applyFill="1" applyAlignment="1">
      <alignment horizontal="justify" vertical="top" wrapText="1" readingOrder="1"/>
    </xf>
    <xf numFmtId="0" fontId="37" fillId="0" borderId="0" xfId="46" applyFont="1" applyAlignment="1">
      <alignment horizontal="justify" vertical="center" wrapText="1"/>
    </xf>
    <xf numFmtId="0" fontId="87" fillId="25" borderId="0" xfId="46" applyFont="1" applyFill="1" applyAlignment="1">
      <alignment horizontal="justify" vertical="center" wrapText="1"/>
    </xf>
    <xf numFmtId="0" fontId="30" fillId="0" borderId="0" xfId="46" applyFont="1" applyAlignment="1">
      <alignment horizontal="justify" vertical="center" wrapText="1"/>
    </xf>
    <xf numFmtId="0" fontId="4" fillId="0" borderId="0" xfId="46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49" fontId="87" fillId="0" borderId="29" xfId="46" applyNumberFormat="1" applyFont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Border="1" applyAlignment="1" applyProtection="1">
      <alignment horizontal="justify" vertical="center" wrapText="1"/>
      <protection locked="0"/>
    </xf>
    <xf numFmtId="0" fontId="87" fillId="0" borderId="29" xfId="46" applyFont="1" applyBorder="1" applyAlignment="1">
      <alignment horizontal="justify" vertical="center" wrapText="1"/>
    </xf>
    <xf numFmtId="0" fontId="82" fillId="0" borderId="28" xfId="46" applyFont="1" applyBorder="1" applyAlignment="1">
      <alignment horizontal="justify" vertical="center" wrapText="1"/>
    </xf>
    <xf numFmtId="0" fontId="82" fillId="0" borderId="27" xfId="46" applyFont="1" applyBorder="1" applyAlignment="1">
      <alignment horizontal="justify" vertical="center" wrapText="1"/>
    </xf>
    <xf numFmtId="0" fontId="79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justify" vertical="center" wrapText="1"/>
    </xf>
    <xf numFmtId="0" fontId="31" fillId="0" borderId="0" xfId="46" applyFont="1" applyAlignment="1">
      <alignment vertical="center" wrapText="1"/>
    </xf>
    <xf numFmtId="49" fontId="5" fillId="0" borderId="0" xfId="46" applyNumberFormat="1" applyFont="1" applyAlignment="1">
      <alignment horizontal="justify" vertical="center" wrapText="1"/>
    </xf>
    <xf numFmtId="49" fontId="4" fillId="0" borderId="0" xfId="46" applyNumberFormat="1" applyAlignment="1">
      <alignment horizontal="justify" vertical="center" wrapText="1"/>
    </xf>
    <xf numFmtId="0" fontId="35" fillId="25" borderId="0" xfId="46" applyFont="1" applyFill="1" applyAlignment="1">
      <alignment horizontal="justify" vertical="center" wrapText="1"/>
    </xf>
    <xf numFmtId="0" fontId="33" fillId="0" borderId="0" xfId="46" applyFont="1" applyAlignment="1">
      <alignment horizontal="justify" vertical="top" wrapText="1"/>
    </xf>
    <xf numFmtId="0" fontId="5" fillId="0" borderId="0" xfId="46" applyFont="1" applyAlignment="1">
      <alignment horizontal="justify" vertical="top" wrapText="1"/>
    </xf>
    <xf numFmtId="49" fontId="5" fillId="0" borderId="0" xfId="46" applyNumberFormat="1" applyFon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176" fontId="5" fillId="0" borderId="0" xfId="46" applyNumberFormat="1" applyFont="1" applyAlignment="1" applyProtection="1">
      <alignment horizontal="justify" vertical="top" wrapText="1"/>
      <protection locked="0"/>
    </xf>
    <xf numFmtId="0" fontId="5" fillId="0" borderId="0" xfId="46" applyFont="1" applyAlignment="1">
      <alignment horizontal="left" vertical="top" wrapText="1"/>
    </xf>
    <xf numFmtId="49" fontId="5" fillId="0" borderId="0" xfId="46" applyNumberFormat="1" applyFont="1" applyAlignment="1">
      <alignment horizontal="justify" vertical="top" wrapText="1"/>
    </xf>
    <xf numFmtId="49" fontId="4" fillId="0" borderId="0" xfId="46" applyNumberFormat="1" applyAlignment="1">
      <alignment horizontal="justify" vertical="top" wrapText="1"/>
    </xf>
    <xf numFmtId="0" fontId="33" fillId="0" borderId="0" xfId="46" applyFont="1" applyAlignment="1">
      <alignment horizontal="left" vertical="center" wrapText="1"/>
    </xf>
    <xf numFmtId="49" fontId="5" fillId="0" borderId="0" xfId="46" applyNumberFormat="1" applyFont="1" applyAlignment="1" applyProtection="1">
      <alignment horizontal="left" vertical="center" wrapText="1"/>
      <protection locked="0"/>
    </xf>
    <xf numFmtId="49" fontId="5" fillId="0" borderId="0" xfId="46" applyNumberFormat="1" applyFont="1" applyAlignment="1" applyProtection="1">
      <alignment horizontal="left" vertical="top" wrapText="1"/>
      <protection locked="0"/>
    </xf>
    <xf numFmtId="0" fontId="33" fillId="0" borderId="0" xfId="46" applyFont="1" applyAlignment="1">
      <alignment horizontal="justify" vertical="center" wrapText="1"/>
    </xf>
    <xf numFmtId="49" fontId="4" fillId="0" borderId="36" xfId="46" applyNumberFormat="1" applyBorder="1" applyAlignment="1" applyProtection="1">
      <alignment horizontal="center"/>
      <protection locked="0"/>
    </xf>
    <xf numFmtId="49" fontId="4" fillId="0" borderId="37" xfId="46" applyNumberFormat="1" applyBorder="1" applyAlignment="1" applyProtection="1">
      <alignment horizontal="center"/>
      <protection locked="0"/>
    </xf>
    <xf numFmtId="49" fontId="4" fillId="0" borderId="35" xfId="46" applyNumberFormat="1" applyBorder="1" applyAlignment="1" applyProtection="1">
      <alignment horizontal="center"/>
      <protection locked="0"/>
    </xf>
    <xf numFmtId="49" fontId="4" fillId="0" borderId="34" xfId="46" applyNumberFormat="1" applyBorder="1" applyAlignment="1" applyProtection="1">
      <alignment horizontal="center"/>
      <protection locked="0"/>
    </xf>
    <xf numFmtId="49" fontId="4" fillId="0" borderId="0" xfId="46" applyNumberFormat="1" applyAlignment="1" applyProtection="1">
      <alignment horizontal="center"/>
      <protection locked="0"/>
    </xf>
    <xf numFmtId="49" fontId="4" fillId="0" borderId="33" xfId="46" applyNumberFormat="1" applyBorder="1" applyAlignment="1" applyProtection="1">
      <alignment horizontal="center"/>
      <protection locked="0"/>
    </xf>
    <xf numFmtId="49" fontId="4" fillId="0" borderId="31" xfId="46" applyNumberFormat="1" applyBorder="1" applyAlignment="1" applyProtection="1">
      <alignment horizontal="center"/>
      <protection locked="0"/>
    </xf>
    <xf numFmtId="49" fontId="4" fillId="0" borderId="32" xfId="46" applyNumberFormat="1" applyBorder="1" applyAlignment="1" applyProtection="1">
      <alignment horizontal="center"/>
      <protection locked="0"/>
    </xf>
    <xf numFmtId="49" fontId="4" fillId="0" borderId="30" xfId="46" applyNumberFormat="1" applyBorder="1" applyAlignment="1" applyProtection="1">
      <alignment horizontal="center"/>
      <protection locked="0"/>
    </xf>
    <xf numFmtId="0" fontId="4" fillId="0" borderId="36" xfId="46" applyBorder="1" applyAlignment="1">
      <alignment horizontal="center"/>
    </xf>
    <xf numFmtId="0" fontId="4" fillId="0" borderId="35" xfId="46" applyBorder="1" applyAlignment="1">
      <alignment horizontal="center"/>
    </xf>
    <xf numFmtId="0" fontId="4" fillId="0" borderId="34" xfId="46" applyBorder="1" applyAlignment="1">
      <alignment horizontal="center"/>
    </xf>
    <xf numFmtId="0" fontId="4" fillId="0" borderId="33" xfId="46" applyBorder="1" applyAlignment="1">
      <alignment horizontal="center"/>
    </xf>
    <xf numFmtId="0" fontId="4" fillId="0" borderId="31" xfId="46" applyBorder="1" applyAlignment="1">
      <alignment horizontal="center"/>
    </xf>
    <xf numFmtId="0" fontId="4" fillId="0" borderId="30" xfId="46" applyBorder="1" applyAlignment="1">
      <alignment horizontal="center"/>
    </xf>
    <xf numFmtId="0" fontId="37" fillId="0" borderId="0" xfId="46" applyFont="1" applyAlignment="1">
      <alignment horizontal="center"/>
    </xf>
    <xf numFmtId="0" fontId="37" fillId="0" borderId="0" xfId="46" applyFont="1" applyAlignment="1">
      <alignment horizontal="center" wrapText="1"/>
    </xf>
    <xf numFmtId="49" fontId="4" fillId="0" borderId="38" xfId="46" applyNumberFormat="1" applyBorder="1" applyAlignment="1" applyProtection="1">
      <alignment horizontal="center"/>
      <protection locked="0"/>
    </xf>
    <xf numFmtId="0" fontId="4" fillId="0" borderId="38" xfId="46" applyBorder="1" applyAlignment="1">
      <alignment horizontal="center"/>
    </xf>
    <xf numFmtId="0" fontId="37" fillId="24" borderId="0" xfId="46" applyFont="1" applyFill="1" applyAlignment="1">
      <alignment horizontal="justify" vertical="top" wrapText="1"/>
    </xf>
    <xf numFmtId="49" fontId="4" fillId="0" borderId="0" xfId="46" applyNumberForma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justify" vertical="top" wrapText="1"/>
    </xf>
    <xf numFmtId="0" fontId="29" fillId="0" borderId="0" xfId="46" applyFont="1" applyAlignment="1">
      <alignment horizontal="justify" vertical="top" wrapText="1"/>
    </xf>
    <xf numFmtId="0" fontId="5" fillId="0" borderId="0" xfId="46" applyFont="1" applyAlignment="1">
      <alignment horizontal="center" vertical="top" wrapText="1"/>
    </xf>
    <xf numFmtId="0" fontId="77" fillId="0" borderId="11" xfId="46" applyFont="1" applyBorder="1" applyAlignment="1">
      <alignment horizontal="left" vertical="top"/>
    </xf>
    <xf numFmtId="0" fontId="29" fillId="0" borderId="11" xfId="46" applyFont="1" applyBorder="1" applyAlignment="1">
      <alignment vertical="top"/>
    </xf>
    <xf numFmtId="0" fontId="31" fillId="24" borderId="0" xfId="46" applyFont="1" applyFill="1" applyAlignment="1">
      <alignment horizontal="center" wrapText="1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29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4" fillId="0" borderId="13" xfId="46" applyBorder="1" applyAlignment="1">
      <alignment horizontal="justify" vertical="top" wrapText="1"/>
    </xf>
    <xf numFmtId="0" fontId="43" fillId="0" borderId="0" xfId="0" applyFon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/>
    <xf numFmtId="0" fontId="4" fillId="0" borderId="13" xfId="0" applyFont="1" applyBorder="1"/>
    <xf numFmtId="0" fontId="29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top" textRotation="180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3" fillId="0" borderId="0" xfId="0" applyFont="1"/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justify" vertical="center" wrapText="1"/>
      <protection locked="0"/>
    </xf>
    <xf numFmtId="0" fontId="30" fillId="0" borderId="12" xfId="0" applyFont="1" applyBorder="1" applyAlignment="1" applyProtection="1">
      <alignment horizontal="justify" vertical="center" wrapText="1"/>
      <protection locked="0"/>
    </xf>
    <xf numFmtId="0" fontId="30" fillId="0" borderId="15" xfId="0" applyFont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justify" vertical="center" wrapText="1"/>
      <protection locked="0"/>
    </xf>
    <xf numFmtId="0" fontId="30" fillId="0" borderId="11" xfId="0" applyFont="1" applyBorder="1" applyAlignment="1" applyProtection="1">
      <alignment horizontal="justify" vertical="center" wrapText="1"/>
      <protection locked="0"/>
    </xf>
    <xf numFmtId="0" fontId="30" fillId="0" borderId="18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52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7" fillId="0" borderId="12" xfId="46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84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46" quotePrefix="1" applyFont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>
      <alignment horizontal="left" vertical="center" wrapText="1"/>
    </xf>
    <xf numFmtId="4" fontId="55" fillId="24" borderId="19" xfId="46" applyNumberFormat="1" applyFont="1" applyFill="1" applyBorder="1" applyAlignment="1">
      <alignment horizontal="left" vertical="center" wrapText="1"/>
    </xf>
    <xf numFmtId="4" fontId="55" fillId="24" borderId="22" xfId="46" applyNumberFormat="1" applyFont="1" applyFill="1" applyBorder="1" applyAlignment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>
      <alignment horizontal="left" vertical="center" wrapText="1"/>
    </xf>
    <xf numFmtId="49" fontId="55" fillId="24" borderId="19" xfId="46" applyNumberFormat="1" applyFont="1" applyFill="1" applyBorder="1" applyAlignment="1">
      <alignment horizontal="left" vertical="center" wrapText="1"/>
    </xf>
    <xf numFmtId="49" fontId="55" fillId="24" borderId="22" xfId="46" applyNumberFormat="1" applyFont="1" applyFill="1" applyBorder="1" applyAlignment="1">
      <alignment horizontal="left" vertical="center" wrapText="1"/>
    </xf>
    <xf numFmtId="49" fontId="56" fillId="24" borderId="16" xfId="46" applyNumberFormat="1" applyFont="1" applyFill="1" applyBorder="1" applyAlignment="1">
      <alignment horizontal="left" vertical="center" wrapText="1"/>
    </xf>
    <xf numFmtId="49" fontId="57" fillId="24" borderId="21" xfId="46" applyNumberFormat="1" applyFont="1" applyFill="1" applyBorder="1" applyAlignment="1">
      <alignment horizontal="center" vertical="center" wrapText="1"/>
    </xf>
    <xf numFmtId="49" fontId="57" fillId="24" borderId="19" xfId="46" applyNumberFormat="1" applyFont="1" applyFill="1" applyBorder="1" applyAlignment="1">
      <alignment horizontal="center" vertical="center" wrapText="1"/>
    </xf>
    <xf numFmtId="49" fontId="57" fillId="24" borderId="22" xfId="46" applyNumberFormat="1" applyFont="1" applyFill="1" applyBorder="1" applyAlignment="1">
      <alignment horizontal="center" vertical="center" wrapText="1"/>
    </xf>
    <xf numFmtId="0" fontId="55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37" fillId="24" borderId="0" xfId="46" applyFont="1" applyFill="1" applyAlignment="1">
      <alignment horizontal="left" vertical="center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>
      <alignment horizontal="center" vertical="top"/>
    </xf>
    <xf numFmtId="167" fontId="24" fillId="24" borderId="0" xfId="46" applyNumberFormat="1" applyFont="1" applyFill="1" applyAlignment="1">
      <alignment horizontal="center" vertical="top"/>
    </xf>
    <xf numFmtId="167" fontId="24" fillId="24" borderId="17" xfId="46" applyNumberFormat="1" applyFont="1" applyFill="1" applyBorder="1" applyAlignment="1">
      <alignment horizontal="center" vertical="top"/>
    </xf>
    <xf numFmtId="167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>
      <alignment horizontal="center" vertical="center"/>
    </xf>
    <xf numFmtId="0" fontId="30" fillId="24" borderId="14" xfId="46" applyFont="1" applyFill="1" applyBorder="1" applyAlignment="1">
      <alignment horizontal="center" vertical="center" wrapText="1"/>
    </xf>
    <xf numFmtId="0" fontId="30" fillId="24" borderId="12" xfId="46" applyFont="1" applyFill="1" applyBorder="1" applyAlignment="1">
      <alignment horizontal="center" vertical="center" wrapText="1"/>
    </xf>
    <xf numFmtId="0" fontId="30" fillId="24" borderId="15" xfId="46" applyFont="1" applyFill="1" applyBorder="1" applyAlignment="1">
      <alignment horizontal="center" vertical="center" wrapText="1"/>
    </xf>
    <xf numFmtId="0" fontId="30" fillId="24" borderId="17" xfId="46" applyFont="1" applyFill="1" applyBorder="1" applyAlignment="1">
      <alignment horizontal="center" vertical="center" wrapText="1"/>
    </xf>
    <xf numFmtId="0" fontId="30" fillId="24" borderId="11" xfId="46" applyFont="1" applyFill="1" applyBorder="1" applyAlignment="1">
      <alignment horizontal="center" vertical="center" wrapText="1"/>
    </xf>
    <xf numFmtId="0" fontId="30" fillId="24" borderId="18" xfId="46" applyFont="1" applyFill="1" applyBorder="1" applyAlignment="1">
      <alignment horizontal="center" vertical="center" wrapText="1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73" fontId="4" fillId="0" borderId="14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5" xfId="0" applyNumberFormat="1" applyFont="1" applyBorder="1" applyAlignment="1">
      <alignment horizontal="center" vertical="center"/>
    </xf>
    <xf numFmtId="173" fontId="4" fillId="0" borderId="17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0" fontId="30" fillId="0" borderId="16" xfId="46" applyFont="1" applyBorder="1" applyAlignment="1">
      <alignment horizontal="left" vertical="center" wrapText="1"/>
    </xf>
    <xf numFmtId="172" fontId="30" fillId="0" borderId="14" xfId="46" applyNumberFormat="1" applyFont="1" applyBorder="1" applyAlignment="1">
      <alignment horizontal="center" vertical="center"/>
    </xf>
    <xf numFmtId="172" fontId="30" fillId="0" borderId="12" xfId="46" applyNumberFormat="1" applyFont="1" applyBorder="1" applyAlignment="1">
      <alignment horizontal="center" vertical="center"/>
    </xf>
    <xf numFmtId="172" fontId="30" fillId="0" borderId="15" xfId="46" applyNumberFormat="1" applyFont="1" applyBorder="1" applyAlignment="1">
      <alignment horizontal="center" vertical="center"/>
    </xf>
    <xf numFmtId="172" fontId="30" fillId="0" borderId="17" xfId="46" applyNumberFormat="1" applyFont="1" applyBorder="1" applyAlignment="1">
      <alignment horizontal="center" vertical="center"/>
    </xf>
    <xf numFmtId="172" fontId="30" fillId="0" borderId="11" xfId="46" applyNumberFormat="1" applyFont="1" applyBorder="1" applyAlignment="1">
      <alignment horizontal="center" vertical="center"/>
    </xf>
    <xf numFmtId="172" fontId="30" fillId="0" borderId="18" xfId="46" applyNumberFormat="1" applyFont="1" applyBorder="1" applyAlignment="1">
      <alignment horizontal="center" vertical="center"/>
    </xf>
    <xf numFmtId="0" fontId="30" fillId="0" borderId="20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vertical="center" wrapText="1"/>
    </xf>
    <xf numFmtId="0" fontId="37" fillId="0" borderId="0" xfId="0" applyFo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>
      <alignment horizontal="left" vertical="center" wrapText="1"/>
    </xf>
    <xf numFmtId="4" fontId="57" fillId="24" borderId="19" xfId="46" applyNumberFormat="1" applyFont="1" applyFill="1" applyBorder="1" applyAlignment="1">
      <alignment horizontal="left" vertical="center" wrapText="1"/>
    </xf>
    <xf numFmtId="4" fontId="57" fillId="24" borderId="22" xfId="46" applyNumberFormat="1" applyFont="1" applyFill="1" applyBorder="1" applyAlignment="1">
      <alignment horizontal="left" vertical="center" wrapText="1"/>
    </xf>
    <xf numFmtId="0" fontId="30" fillId="24" borderId="0" xfId="46" applyFont="1" applyFill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wrapText="1"/>
    </xf>
    <xf numFmtId="0" fontId="30" fillId="24" borderId="0" xfId="46" quotePrefix="1" applyFont="1" applyFill="1" applyAlignment="1" applyProtection="1">
      <alignment horizontal="center" vertical="center" wrapText="1"/>
      <protection locked="0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0" fillId="24" borderId="0" xfId="46" applyFont="1" applyFill="1" applyAlignment="1">
      <alignment horizontal="justify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Alignment="1">
      <alignment horizontal="justify" wrapText="1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Alignment="1" applyProtection="1">
      <alignment horizontal="center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5" fillId="24" borderId="16" xfId="46" applyFont="1" applyFill="1" applyBorder="1" applyAlignment="1">
      <alignment horizontal="left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1" fillId="0" borderId="20" xfId="59" applyFont="1" applyBorder="1" applyAlignment="1">
      <alignment horizontal="left" vertical="center"/>
    </xf>
    <xf numFmtId="0" fontId="32" fillId="0" borderId="20" xfId="59" applyFont="1" applyBorder="1" applyAlignment="1">
      <alignment horizontal="left" vertical="center"/>
    </xf>
    <xf numFmtId="0" fontId="30" fillId="0" borderId="14" xfId="46" applyFont="1" applyBorder="1" applyAlignment="1" applyProtection="1">
      <alignment horizontal="center"/>
      <protection locked="0"/>
    </xf>
    <xf numFmtId="0" fontId="30" fillId="0" borderId="12" xfId="46" applyFont="1" applyBorder="1" applyAlignment="1" applyProtection="1">
      <alignment horizontal="center"/>
      <protection locked="0"/>
    </xf>
    <xf numFmtId="0" fontId="30" fillId="0" borderId="15" xfId="46" applyFont="1" applyBorder="1" applyAlignment="1" applyProtection="1">
      <alignment horizontal="center"/>
      <protection locked="0"/>
    </xf>
    <xf numFmtId="0" fontId="30" fillId="0" borderId="17" xfId="46" applyFont="1" applyBorder="1" applyAlignment="1" applyProtection="1">
      <alignment horizontal="center"/>
      <protection locked="0"/>
    </xf>
    <xf numFmtId="0" fontId="30" fillId="0" borderId="11" xfId="46" applyFont="1" applyBorder="1" applyAlignment="1" applyProtection="1">
      <alignment horizontal="center"/>
      <protection locked="0"/>
    </xf>
    <xf numFmtId="0" fontId="30" fillId="0" borderId="18" xfId="46" applyFont="1" applyBorder="1" applyAlignment="1" applyProtection="1">
      <alignment horizontal="center"/>
      <protection locked="0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2" fillId="0" borderId="23" xfId="59" applyFont="1" applyBorder="1" applyAlignment="1" applyProtection="1">
      <alignment horizontal="center" vertical="center"/>
      <protection locked="0"/>
    </xf>
    <xf numFmtId="2" fontId="30" fillId="0" borderId="21" xfId="59" applyNumberFormat="1" applyFont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Border="1" applyAlignment="1" applyProtection="1">
      <alignment horizontal="center" vertical="center" wrapText="1"/>
      <protection locked="0"/>
    </xf>
    <xf numFmtId="0" fontId="30" fillId="0" borderId="0" xfId="59" applyFont="1" applyAlignment="1">
      <alignment horizontal="left" vertical="center" wrapText="1"/>
    </xf>
    <xf numFmtId="0" fontId="30" fillId="0" borderId="0" xfId="59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Alignment="1">
      <alignment horizontal="left" vertical="center"/>
    </xf>
    <xf numFmtId="0" fontId="30" fillId="0" borderId="21" xfId="59" applyFont="1" applyBorder="1" applyAlignment="1" applyProtection="1">
      <alignment horizontal="left"/>
      <protection locked="0"/>
    </xf>
    <xf numFmtId="0" fontId="30" fillId="0" borderId="19" xfId="59" applyFont="1" applyBorder="1" applyAlignment="1" applyProtection="1">
      <alignment horizontal="left"/>
      <protection locked="0"/>
    </xf>
    <xf numFmtId="0" fontId="30" fillId="0" borderId="22" xfId="59" applyFont="1" applyBorder="1" applyAlignment="1" applyProtection="1">
      <alignment horizontal="left"/>
      <protection locked="0"/>
    </xf>
    <xf numFmtId="0" fontId="37" fillId="0" borderId="12" xfId="46" applyFont="1" applyBorder="1" applyAlignment="1">
      <alignment horizontal="center" vertical="top"/>
    </xf>
    <xf numFmtId="0" fontId="32" fillId="0" borderId="0" xfId="59" applyFont="1" applyAlignment="1">
      <alignment horizontal="center" wrapText="1"/>
    </xf>
    <xf numFmtId="0" fontId="32" fillId="0" borderId="0" xfId="59" applyFont="1" applyAlignment="1">
      <alignment horizontal="right"/>
    </xf>
    <xf numFmtId="0" fontId="30" fillId="0" borderId="21" xfId="59" applyFont="1" applyBorder="1" applyAlignment="1">
      <alignment horizontal="center" vertical="center"/>
    </xf>
    <xf numFmtId="0" fontId="30" fillId="0" borderId="19" xfId="59" applyFont="1" applyBorder="1" applyAlignment="1">
      <alignment horizontal="center" vertical="center"/>
    </xf>
    <xf numFmtId="0" fontId="30" fillId="0" borderId="22" xfId="59" applyFont="1" applyBorder="1" applyAlignment="1">
      <alignment horizontal="center" vertical="center"/>
    </xf>
    <xf numFmtId="0" fontId="29" fillId="0" borderId="0" xfId="59" applyFont="1" applyAlignment="1">
      <alignment horizontal="justify" wrapText="1"/>
    </xf>
    <xf numFmtId="0" fontId="29" fillId="0" borderId="21" xfId="59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59" applyFont="1" applyAlignment="1">
      <alignment horizontal="center" wrapText="1"/>
    </xf>
    <xf numFmtId="0" fontId="4" fillId="0" borderId="14" xfId="46" applyBorder="1" applyAlignment="1" applyProtection="1">
      <alignment horizontal="center" vertical="center"/>
      <protection locked="0"/>
    </xf>
    <xf numFmtId="0" fontId="4" fillId="0" borderId="12" xfId="46" applyBorder="1" applyAlignment="1" applyProtection="1">
      <alignment horizontal="center" vertical="center"/>
      <protection locked="0"/>
    </xf>
    <xf numFmtId="0" fontId="4" fillId="0" borderId="15" xfId="46" applyBorder="1" applyAlignment="1" applyProtection="1">
      <alignment horizontal="center" vertical="center"/>
      <protection locked="0"/>
    </xf>
    <xf numFmtId="0" fontId="4" fillId="0" borderId="17" xfId="46" applyBorder="1" applyAlignment="1" applyProtection="1">
      <alignment horizontal="center" vertical="center"/>
      <protection locked="0"/>
    </xf>
    <xf numFmtId="0" fontId="4" fillId="0" borderId="11" xfId="46" applyBorder="1" applyAlignment="1" applyProtection="1">
      <alignment horizontal="center" vertical="center"/>
      <protection locked="0"/>
    </xf>
    <xf numFmtId="0" fontId="4" fillId="0" borderId="18" xfId="46" applyBorder="1" applyAlignment="1" applyProtection="1">
      <alignment horizontal="center" vertical="center"/>
      <protection locked="0"/>
    </xf>
    <xf numFmtId="0" fontId="30" fillId="0" borderId="0" xfId="59" applyFont="1" applyAlignment="1">
      <alignment horizontal="center"/>
    </xf>
    <xf numFmtId="2" fontId="30" fillId="0" borderId="21" xfId="59" applyNumberFormat="1" applyFont="1" applyBorder="1" applyAlignment="1" applyProtection="1">
      <alignment horizontal="right"/>
      <protection locked="0"/>
    </xf>
    <xf numFmtId="2" fontId="30" fillId="0" borderId="19" xfId="59" applyNumberFormat="1" applyFont="1" applyBorder="1" applyAlignment="1" applyProtection="1">
      <alignment horizontal="right"/>
      <protection locked="0"/>
    </xf>
    <xf numFmtId="2" fontId="30" fillId="0" borderId="22" xfId="59" applyNumberFormat="1" applyFont="1" applyBorder="1" applyAlignment="1" applyProtection="1">
      <alignment horizontal="right"/>
      <protection locked="0"/>
    </xf>
    <xf numFmtId="2" fontId="30" fillId="0" borderId="21" xfId="46" applyNumberFormat="1" applyFont="1" applyBorder="1" applyAlignment="1" applyProtection="1">
      <alignment horizontal="right" vertical="center"/>
      <protection locked="0"/>
    </xf>
    <xf numFmtId="2" fontId="30" fillId="0" borderId="19" xfId="46" applyNumberFormat="1" applyFont="1" applyBorder="1" applyAlignment="1" applyProtection="1">
      <alignment horizontal="right" vertical="center"/>
      <protection locked="0"/>
    </xf>
    <xf numFmtId="2" fontId="30" fillId="0" borderId="22" xfId="46" applyNumberFormat="1" applyFont="1" applyBorder="1" applyAlignment="1" applyProtection="1">
      <alignment horizontal="right" vertical="center"/>
      <protection locked="0"/>
    </xf>
    <xf numFmtId="0" fontId="30" fillId="0" borderId="11" xfId="59" applyFont="1" applyBorder="1" applyAlignment="1">
      <alignment horizontal="left"/>
    </xf>
    <xf numFmtId="0" fontId="30" fillId="0" borderId="0" xfId="59" applyFont="1" applyAlignment="1">
      <alignment horizontal="justify" vertical="center" wrapText="1"/>
    </xf>
    <xf numFmtId="2" fontId="30" fillId="0" borderId="21" xfId="59" applyNumberFormat="1" applyFont="1" applyBorder="1" applyAlignment="1" applyProtection="1">
      <alignment horizontal="center" wrapText="1"/>
      <protection locked="0"/>
    </xf>
    <xf numFmtId="2" fontId="30" fillId="0" borderId="19" xfId="59" applyNumberFormat="1" applyFont="1" applyBorder="1" applyAlignment="1" applyProtection="1">
      <alignment horizontal="center" wrapText="1"/>
      <protection locked="0"/>
    </xf>
    <xf numFmtId="2" fontId="30" fillId="0" borderId="22" xfId="59" applyNumberFormat="1" applyFont="1" applyBorder="1" applyAlignment="1" applyProtection="1">
      <alignment horizontal="center" wrapText="1"/>
      <protection locked="0"/>
    </xf>
    <xf numFmtId="0" fontId="30" fillId="0" borderId="0" xfId="59" applyFont="1" applyAlignment="1">
      <alignment horizontal="center" vertical="center"/>
    </xf>
    <xf numFmtId="0" fontId="37" fillId="0" borderId="0" xfId="59" applyFont="1" applyAlignment="1">
      <alignment horizontal="justify" vertical="top" wrapText="1"/>
    </xf>
    <xf numFmtId="0" fontId="30" fillId="0" borderId="0" xfId="59" applyFont="1" applyAlignment="1">
      <alignment horizontal="left" wrapText="1"/>
    </xf>
    <xf numFmtId="0" fontId="30" fillId="0" borderId="0" xfId="59" applyFont="1" applyAlignment="1">
      <alignment horizontal="left" vertical="center"/>
    </xf>
    <xf numFmtId="0" fontId="36" fillId="0" borderId="21" xfId="46" quotePrefix="1" applyFont="1" applyBorder="1" applyAlignment="1" applyProtection="1">
      <alignment horizontal="center" vertical="center"/>
      <protection locked="0"/>
    </xf>
    <xf numFmtId="0" fontId="36" fillId="0" borderId="19" xfId="46" quotePrefix="1" applyFont="1" applyBorder="1" applyAlignment="1" applyProtection="1">
      <alignment horizontal="center" vertical="center"/>
      <protection locked="0"/>
    </xf>
    <xf numFmtId="0" fontId="36" fillId="0" borderId="22" xfId="46" quotePrefix="1" applyFont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>
      <alignment horizontal="justify" vertical="top" wrapText="1"/>
    </xf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Alignment="1">
      <alignment horizontal="left" wrapText="1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Alignment="1">
      <alignment horizontal="center" wrapText="1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67" fillId="24" borderId="0" xfId="59" applyFont="1" applyFill="1"/>
    <xf numFmtId="0" fontId="35" fillId="24" borderId="0" xfId="59" applyFont="1" applyFill="1" applyAlignment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topLeftCell="A4" zoomScaleNormal="100" zoomScaleSheetLayoutView="100" zoomScalePageLayoutView="110" workbookViewId="0">
      <selection activeCell="Q25" sqref="Q25"/>
    </sheetView>
  </sheetViews>
  <sheetFormatPr defaultColWidth="9.140625" defaultRowHeight="12"/>
  <cols>
    <col min="1" max="1" width="16.7109375" style="69" customWidth="1"/>
    <col min="2" max="3" width="3.7109375" style="69" customWidth="1"/>
    <col min="4" max="4" width="11.7109375" style="69" customWidth="1"/>
    <col min="5" max="5" width="3.7109375" style="69" customWidth="1"/>
    <col min="6" max="6" width="13.7109375" style="69" customWidth="1"/>
    <col min="7" max="7" width="1.7109375" style="69" customWidth="1"/>
    <col min="8" max="8" width="3.7109375" style="69" customWidth="1"/>
    <col min="9" max="9" width="13.7109375" style="69" customWidth="1"/>
    <col min="10" max="10" width="3.7109375" style="69" customWidth="1"/>
    <col min="11" max="11" width="13.7109375" style="69" customWidth="1"/>
    <col min="12" max="12" width="3.7109375" style="69" customWidth="1"/>
    <col min="13" max="13" width="13.7109375" style="69" customWidth="1"/>
    <col min="14" max="14" width="9.7109375" style="69" customWidth="1"/>
    <col min="15" max="15" width="3.7109375" style="69" customWidth="1"/>
    <col min="16" max="16" width="5.7109375" style="69" customWidth="1"/>
    <col min="17" max="17" width="33" style="69" customWidth="1"/>
    <col min="18" max="16384" width="9.140625" style="69"/>
  </cols>
  <sheetData>
    <row r="1" spans="1:15" ht="12.75">
      <c r="F1" s="671"/>
      <c r="G1" s="672"/>
      <c r="H1" s="672"/>
      <c r="I1" s="672"/>
      <c r="J1" s="672"/>
      <c r="K1" s="672"/>
      <c r="L1" s="672"/>
      <c r="M1" s="672"/>
      <c r="N1" s="672"/>
      <c r="O1" s="672"/>
    </row>
    <row r="2" spans="1:15" ht="15.95" customHeight="1">
      <c r="A2" s="675" t="s">
        <v>875</v>
      </c>
      <c r="B2" s="675"/>
      <c r="C2" s="675"/>
      <c r="D2" s="675"/>
      <c r="E2" s="675"/>
      <c r="F2" s="675"/>
      <c r="G2" s="675"/>
      <c r="H2" s="675"/>
      <c r="I2" s="675"/>
      <c r="K2" s="491"/>
      <c r="L2" s="491"/>
      <c r="M2" s="492" t="s">
        <v>140</v>
      </c>
      <c r="N2" s="676" t="s">
        <v>436</v>
      </c>
      <c r="O2" s="677"/>
    </row>
    <row r="3" spans="1:15" ht="69.95" customHeight="1">
      <c r="A3" s="675"/>
      <c r="B3" s="675"/>
      <c r="C3" s="675"/>
      <c r="D3" s="675"/>
      <c r="E3" s="675"/>
      <c r="F3" s="675"/>
      <c r="G3" s="675"/>
      <c r="H3" s="675"/>
      <c r="I3" s="675"/>
      <c r="J3" s="493"/>
      <c r="K3" s="678"/>
      <c r="L3" s="678"/>
      <c r="M3" s="678"/>
      <c r="N3" s="678"/>
      <c r="O3" s="678"/>
    </row>
    <row r="4" spans="1:15" ht="24" customHeight="1">
      <c r="A4" s="675"/>
      <c r="B4" s="675"/>
      <c r="C4" s="675"/>
      <c r="D4" s="675"/>
      <c r="E4" s="675"/>
      <c r="F4" s="675"/>
      <c r="G4" s="675"/>
      <c r="H4" s="675"/>
      <c r="I4" s="675"/>
      <c r="J4" s="493"/>
      <c r="K4" s="679" t="s">
        <v>191</v>
      </c>
      <c r="L4" s="679"/>
      <c r="M4" s="679"/>
      <c r="N4" s="679"/>
      <c r="O4" s="679"/>
    </row>
    <row r="5" spans="1:15" s="76" customFormat="1" ht="21.95" customHeight="1">
      <c r="A5" s="675"/>
      <c r="B5" s="675"/>
      <c r="C5" s="675"/>
      <c r="D5" s="675"/>
      <c r="E5" s="675"/>
      <c r="F5" s="675"/>
      <c r="G5" s="675"/>
      <c r="H5" s="675"/>
      <c r="I5" s="675"/>
      <c r="J5" s="493"/>
      <c r="K5" s="680" t="s">
        <v>823</v>
      </c>
      <c r="L5" s="680"/>
      <c r="M5" s="494"/>
      <c r="N5" s="495"/>
    </row>
    <row r="6" spans="1:15" s="76" customFormat="1" ht="27" customHeight="1">
      <c r="A6" s="675"/>
      <c r="B6" s="675"/>
      <c r="C6" s="675"/>
      <c r="D6" s="675"/>
      <c r="E6" s="675"/>
      <c r="F6" s="675"/>
      <c r="G6" s="675"/>
      <c r="H6" s="675"/>
      <c r="I6" s="675"/>
      <c r="J6" s="493"/>
      <c r="K6" s="681"/>
      <c r="L6" s="681"/>
      <c r="M6" s="496"/>
      <c r="N6" s="496"/>
    </row>
    <row r="7" spans="1:15" s="379" customFormat="1" ht="21.95" customHeight="1">
      <c r="B7" s="497" t="s">
        <v>155</v>
      </c>
      <c r="C7" s="498"/>
      <c r="D7" s="499" t="s">
        <v>824</v>
      </c>
      <c r="E7" s="500"/>
      <c r="F7" s="500"/>
      <c r="G7" s="501" t="s">
        <v>116</v>
      </c>
      <c r="H7" s="502"/>
      <c r="I7" s="424"/>
      <c r="J7" s="424"/>
      <c r="K7" s="682"/>
      <c r="L7" s="683"/>
      <c r="M7" s="684"/>
      <c r="N7" s="685"/>
      <c r="O7" s="685"/>
    </row>
    <row r="8" spans="1:15" ht="9.9499999999999993" customHeight="1">
      <c r="A8" s="679" t="s">
        <v>825</v>
      </c>
      <c r="B8" s="679"/>
      <c r="C8" s="679"/>
      <c r="D8" s="679"/>
      <c r="E8" s="679"/>
      <c r="F8" s="679"/>
      <c r="G8" s="679"/>
      <c r="H8" s="679"/>
      <c r="I8" s="679"/>
      <c r="J8" s="210"/>
      <c r="K8" s="686" t="s">
        <v>826</v>
      </c>
      <c r="L8" s="686"/>
      <c r="M8" s="687" t="s">
        <v>827</v>
      </c>
      <c r="N8" s="687"/>
      <c r="O8" s="687"/>
    </row>
    <row r="9" spans="1:15" ht="12" customHeight="1">
      <c r="A9" s="679"/>
      <c r="B9" s="679"/>
      <c r="C9" s="679"/>
      <c r="D9" s="679"/>
      <c r="E9" s="679"/>
      <c r="F9" s="679"/>
      <c r="G9" s="679"/>
      <c r="H9" s="679"/>
      <c r="I9" s="679"/>
      <c r="J9" s="210"/>
      <c r="K9" s="688" t="s">
        <v>828</v>
      </c>
      <c r="L9" s="688"/>
      <c r="M9" s="688"/>
      <c r="N9" s="688"/>
    </row>
    <row r="10" spans="1:15" ht="24" customHeight="1">
      <c r="A10" s="689" t="s">
        <v>829</v>
      </c>
      <c r="B10" s="689"/>
      <c r="C10" s="689"/>
      <c r="D10" s="689"/>
      <c r="E10" s="689"/>
      <c r="F10" s="689"/>
      <c r="G10" s="689"/>
      <c r="H10" s="689"/>
      <c r="I10" s="689"/>
      <c r="J10" s="689"/>
      <c r="K10" s="689"/>
      <c r="L10" s="689"/>
      <c r="M10" s="689"/>
      <c r="N10" s="689"/>
      <c r="O10" s="689"/>
    </row>
    <row r="11" spans="1:15" ht="36" customHeight="1">
      <c r="A11" s="673"/>
      <c r="B11" s="673"/>
      <c r="C11" s="673"/>
      <c r="D11" s="673"/>
      <c r="E11" s="673"/>
      <c r="F11" s="673"/>
      <c r="G11" s="673"/>
      <c r="H11" s="673"/>
      <c r="I11" s="673"/>
      <c r="J11" s="475"/>
      <c r="K11" s="674"/>
      <c r="L11" s="674"/>
      <c r="M11" s="674"/>
      <c r="N11" s="674"/>
    </row>
    <row r="12" spans="1:15" ht="21.95" customHeight="1">
      <c r="A12" s="679" t="s">
        <v>291</v>
      </c>
      <c r="B12" s="679"/>
      <c r="C12" s="679"/>
      <c r="D12" s="679"/>
      <c r="E12" s="679"/>
      <c r="F12" s="679"/>
      <c r="G12" s="679"/>
      <c r="H12" s="679"/>
      <c r="I12" s="679"/>
      <c r="J12" s="210"/>
      <c r="K12" s="690"/>
      <c r="L12" s="690"/>
      <c r="M12" s="690"/>
      <c r="N12" s="690"/>
      <c r="O12" s="690"/>
    </row>
    <row r="13" spans="1:15" ht="21.95" customHeight="1">
      <c r="A13" s="669" t="s">
        <v>338</v>
      </c>
      <c r="B13" s="669"/>
      <c r="C13" s="669"/>
      <c r="D13" s="661" t="s">
        <v>974</v>
      </c>
      <c r="E13" s="662"/>
      <c r="F13" s="662"/>
      <c r="G13" s="662"/>
      <c r="H13" s="663"/>
      <c r="I13" s="77"/>
      <c r="J13" s="77"/>
      <c r="K13" s="679" t="s">
        <v>411</v>
      </c>
      <c r="L13" s="679"/>
      <c r="M13" s="679"/>
      <c r="N13" s="679"/>
      <c r="O13" s="679"/>
    </row>
    <row r="14" spans="1:15" s="505" customFormat="1" ht="6.95" customHeight="1">
      <c r="A14" s="473"/>
      <c r="B14" s="503"/>
      <c r="C14" s="503"/>
      <c r="D14" s="503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5" s="76" customFormat="1" ht="21.95" customHeight="1">
      <c r="A15" s="691" t="s">
        <v>182</v>
      </c>
      <c r="B15" s="692"/>
      <c r="C15" s="692"/>
      <c r="D15" s="692"/>
      <c r="E15" s="692"/>
      <c r="F15" s="692"/>
      <c r="G15" s="692"/>
      <c r="H15" s="692"/>
      <c r="I15" s="693"/>
      <c r="J15" s="473"/>
      <c r="K15" s="680" t="s">
        <v>823</v>
      </c>
      <c r="L15" s="680"/>
      <c r="M15" s="564"/>
      <c r="N15" s="496"/>
    </row>
    <row r="16" spans="1:15" s="76" customFormat="1" ht="27" customHeight="1">
      <c r="A16" s="694" t="s">
        <v>975</v>
      </c>
      <c r="B16" s="695"/>
      <c r="C16" s="695"/>
      <c r="D16" s="695"/>
      <c r="E16" s="695"/>
      <c r="F16" s="695"/>
      <c r="G16" s="695"/>
      <c r="H16" s="695"/>
      <c r="I16" s="696"/>
      <c r="J16" s="475"/>
      <c r="K16" s="680"/>
      <c r="L16" s="680"/>
      <c r="M16" s="496"/>
      <c r="N16" s="496"/>
    </row>
    <row r="17" spans="1:15" ht="21.95" customHeight="1">
      <c r="A17" s="694"/>
      <c r="B17" s="695"/>
      <c r="C17" s="695"/>
      <c r="D17" s="695"/>
      <c r="E17" s="695"/>
      <c r="F17" s="695"/>
      <c r="G17" s="695"/>
      <c r="H17" s="695"/>
      <c r="I17" s="696"/>
      <c r="J17" s="476"/>
      <c r="K17" s="700"/>
      <c r="L17" s="701"/>
      <c r="M17" s="684"/>
      <c r="N17" s="685"/>
      <c r="O17" s="685"/>
    </row>
    <row r="18" spans="1:15" ht="9.9499999999999993" customHeight="1">
      <c r="A18" s="694"/>
      <c r="B18" s="695"/>
      <c r="C18" s="695"/>
      <c r="D18" s="695"/>
      <c r="E18" s="695"/>
      <c r="F18" s="695"/>
      <c r="G18" s="695"/>
      <c r="H18" s="695"/>
      <c r="I18" s="696"/>
      <c r="J18" s="475"/>
      <c r="K18" s="687" t="s">
        <v>830</v>
      </c>
      <c r="L18" s="687"/>
      <c r="M18" s="702" t="s">
        <v>827</v>
      </c>
      <c r="N18" s="702"/>
      <c r="O18" s="702"/>
    </row>
    <row r="19" spans="1:15" ht="12" customHeight="1">
      <c r="A19" s="697"/>
      <c r="B19" s="698"/>
      <c r="C19" s="698"/>
      <c r="D19" s="698"/>
      <c r="E19" s="698"/>
      <c r="F19" s="698"/>
      <c r="G19" s="698"/>
      <c r="H19" s="698"/>
      <c r="I19" s="699"/>
      <c r="J19" s="475"/>
      <c r="K19" s="679" t="s">
        <v>831</v>
      </c>
      <c r="L19" s="679"/>
      <c r="M19" s="679"/>
      <c r="N19" s="679"/>
    </row>
    <row r="20" spans="1:15" ht="3.95" customHeight="1">
      <c r="A20" s="475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  <row r="21" spans="1:15" ht="20.100000000000001" customHeight="1">
      <c r="A21" s="669" t="s">
        <v>183</v>
      </c>
      <c r="B21" s="669"/>
      <c r="C21" s="669"/>
      <c r="D21" s="660">
        <v>1</v>
      </c>
      <c r="E21" s="664" t="s">
        <v>116</v>
      </c>
      <c r="F21" s="668">
        <v>2024</v>
      </c>
      <c r="M21" s="477"/>
      <c r="N21" s="503"/>
    </row>
    <row r="22" spans="1:15" ht="3.95" customHeight="1">
      <c r="A22" s="97"/>
      <c r="B22" s="506"/>
      <c r="C22" s="506"/>
      <c r="D22" s="506"/>
      <c r="E22" s="506"/>
      <c r="F22" s="506"/>
      <c r="G22" s="97"/>
      <c r="H22" s="97"/>
      <c r="I22" s="97"/>
      <c r="J22" s="97"/>
      <c r="K22" s="97"/>
      <c r="L22" s="97"/>
      <c r="M22" s="506"/>
      <c r="N22" s="506"/>
    </row>
    <row r="23" spans="1:15" ht="20.100000000000001" customHeight="1">
      <c r="A23" s="669" t="s">
        <v>292</v>
      </c>
      <c r="B23" s="669"/>
      <c r="C23" s="669"/>
      <c r="D23" s="507" t="s">
        <v>113</v>
      </c>
      <c r="E23" s="703">
        <v>45397</v>
      </c>
      <c r="F23" s="704"/>
      <c r="G23" s="475"/>
      <c r="H23" s="507" t="s">
        <v>114</v>
      </c>
      <c r="I23" s="703">
        <v>45411</v>
      </c>
      <c r="J23" s="704"/>
      <c r="K23" s="475"/>
      <c r="L23" s="475"/>
      <c r="M23" s="379"/>
      <c r="N23" s="475"/>
    </row>
    <row r="24" spans="1:15" ht="3.95" customHeight="1">
      <c r="A24" s="74"/>
      <c r="C24" s="71"/>
      <c r="D24" s="71"/>
      <c r="E24" s="687"/>
      <c r="F24" s="687"/>
      <c r="G24" s="97"/>
      <c r="H24" s="97"/>
      <c r="I24" s="97"/>
      <c r="J24" s="97"/>
      <c r="K24" s="97"/>
      <c r="L24" s="97"/>
      <c r="M24" s="97"/>
      <c r="N24" s="210"/>
    </row>
    <row r="25" spans="1:15" ht="6" customHeight="1">
      <c r="A25" s="91"/>
      <c r="B25" s="90"/>
      <c r="C25" s="209"/>
      <c r="D25" s="209"/>
      <c r="E25" s="208"/>
      <c r="F25" s="208"/>
      <c r="G25" s="70"/>
      <c r="H25" s="70"/>
      <c r="I25" s="70"/>
      <c r="J25" s="70"/>
      <c r="K25" s="70"/>
      <c r="L25" s="70"/>
      <c r="M25" s="70"/>
      <c r="N25" s="208"/>
      <c r="O25" s="90"/>
    </row>
    <row r="26" spans="1:15" s="76" customFormat="1" ht="20.100000000000001" customHeight="1">
      <c r="A26" s="720" t="s">
        <v>491</v>
      </c>
      <c r="B26" s="720"/>
      <c r="C26" s="720"/>
      <c r="D26" s="509" t="s">
        <v>13</v>
      </c>
      <c r="E26" s="637"/>
      <c r="F26" s="561"/>
      <c r="G26" s="562"/>
      <c r="H26" s="562"/>
      <c r="I26" s="562"/>
      <c r="J26" s="562"/>
      <c r="K26" s="562"/>
      <c r="L26" s="562"/>
      <c r="M26" s="562"/>
      <c r="N26" s="561"/>
    </row>
    <row r="27" spans="1:15" ht="20.100000000000001" customHeight="1">
      <c r="A27" s="711" t="s">
        <v>241</v>
      </c>
      <c r="B27" s="711"/>
      <c r="C27" s="711"/>
      <c r="D27" s="711"/>
      <c r="E27" s="711"/>
      <c r="F27" s="711"/>
      <c r="G27" s="711"/>
      <c r="H27" s="711"/>
      <c r="I27" s="711"/>
      <c r="J27" s="707"/>
      <c r="K27" s="707"/>
      <c r="L27" s="708"/>
      <c r="M27" s="709"/>
      <c r="N27" s="210"/>
    </row>
    <row r="28" spans="1:15" ht="12" customHeight="1">
      <c r="A28" s="711"/>
      <c r="B28" s="711"/>
      <c r="C28" s="711"/>
      <c r="D28" s="711"/>
      <c r="E28" s="711"/>
      <c r="F28" s="711"/>
      <c r="G28" s="711"/>
      <c r="H28" s="711"/>
      <c r="I28" s="711"/>
      <c r="J28" s="74"/>
      <c r="K28" s="74"/>
      <c r="L28" s="687" t="s">
        <v>115</v>
      </c>
      <c r="M28" s="687"/>
      <c r="N28" s="210"/>
    </row>
    <row r="29" spans="1:15" ht="20.100000000000001" customHeight="1">
      <c r="A29" s="711" t="s">
        <v>293</v>
      </c>
      <c r="B29" s="711"/>
      <c r="C29" s="711"/>
      <c r="D29" s="711"/>
      <c r="E29" s="711"/>
      <c r="F29" s="711"/>
      <c r="G29" s="711"/>
      <c r="H29" s="711"/>
      <c r="I29" s="711"/>
      <c r="J29" s="711"/>
      <c r="K29" s="509" t="s">
        <v>13</v>
      </c>
      <c r="L29" s="637"/>
      <c r="M29" s="97"/>
      <c r="N29" s="210"/>
    </row>
    <row r="30" spans="1:15" ht="6" customHeight="1">
      <c r="A30" s="711"/>
      <c r="B30" s="711"/>
      <c r="C30" s="711"/>
      <c r="D30" s="711"/>
      <c r="E30" s="711"/>
      <c r="F30" s="711"/>
      <c r="G30" s="711"/>
      <c r="H30" s="711"/>
      <c r="I30" s="711"/>
      <c r="J30" s="711"/>
      <c r="K30" s="509"/>
      <c r="L30" s="379"/>
      <c r="M30" s="97"/>
      <c r="N30" s="210"/>
    </row>
    <row r="31" spans="1:15" ht="6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70"/>
      <c r="M31" s="70"/>
      <c r="N31" s="208"/>
      <c r="O31" s="90"/>
    </row>
    <row r="32" spans="1:15" ht="20.100000000000001" customHeight="1">
      <c r="A32" s="710" t="s">
        <v>492</v>
      </c>
      <c r="B32" s="710"/>
      <c r="C32" s="710"/>
      <c r="D32" s="710"/>
      <c r="E32" s="710"/>
      <c r="F32" s="710"/>
      <c r="G32" s="710"/>
      <c r="H32" s="710"/>
      <c r="I32" s="710"/>
      <c r="J32" s="710"/>
      <c r="K32" s="710"/>
      <c r="L32" s="710"/>
      <c r="M32" s="710"/>
      <c r="N32" s="509" t="s">
        <v>13</v>
      </c>
      <c r="O32" s="637" t="s">
        <v>412</v>
      </c>
    </row>
    <row r="33" spans="1:17" ht="9.9499999999999993" customHeight="1">
      <c r="A33" s="710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210"/>
    </row>
    <row r="34" spans="1:17" ht="20.100000000000001" customHeight="1">
      <c r="A34" s="669" t="s">
        <v>331</v>
      </c>
      <c r="B34" s="669"/>
      <c r="C34" s="669"/>
      <c r="D34" s="669"/>
      <c r="E34" s="669"/>
      <c r="F34" s="669"/>
      <c r="G34" s="669"/>
      <c r="H34" s="669"/>
      <c r="I34" s="508" t="s">
        <v>13</v>
      </c>
      <c r="J34" s="638"/>
      <c r="K34" s="509" t="s">
        <v>14</v>
      </c>
      <c r="L34" s="637"/>
      <c r="M34" s="475"/>
    </row>
    <row r="35" spans="1:17" ht="3.95" customHeight="1">
      <c r="A35" s="473"/>
      <c r="B35" s="473"/>
      <c r="C35" s="473"/>
      <c r="D35" s="473"/>
      <c r="E35" s="475"/>
      <c r="F35" s="475"/>
      <c r="G35" s="477"/>
      <c r="H35" s="76"/>
      <c r="I35" s="76"/>
      <c r="J35" s="76"/>
      <c r="K35" s="97"/>
      <c r="L35" s="97"/>
    </row>
    <row r="36" spans="1:17" s="76" customFormat="1" ht="21.95" customHeight="1">
      <c r="A36" s="691" t="s">
        <v>197</v>
      </c>
      <c r="B36" s="692"/>
      <c r="C36" s="692"/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3"/>
    </row>
    <row r="37" spans="1:17" ht="44.1" customHeight="1">
      <c r="A37" s="712"/>
      <c r="B37" s="713"/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4"/>
    </row>
    <row r="38" spans="1:17" ht="0.4" customHeight="1">
      <c r="A38" s="715"/>
      <c r="B38" s="716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7"/>
      <c r="Q38" s="510" t="s">
        <v>707</v>
      </c>
    </row>
    <row r="39" spans="1:17" ht="6" customHeight="1">
      <c r="A39" s="475"/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Q39" s="510"/>
    </row>
    <row r="40" spans="1:17" s="76" customFormat="1" ht="21.95" customHeight="1">
      <c r="A40" s="718" t="s">
        <v>879</v>
      </c>
      <c r="B40" s="718"/>
      <c r="C40" s="718"/>
      <c r="D40" s="718"/>
      <c r="E40" s="718"/>
      <c r="F40" s="718"/>
      <c r="G40" s="718"/>
      <c r="H40" s="718"/>
      <c r="I40" s="718"/>
      <c r="J40" s="718"/>
      <c r="K40" s="718"/>
      <c r="L40" s="718"/>
      <c r="M40" s="718"/>
      <c r="N40" s="718"/>
    </row>
    <row r="41" spans="1:17" ht="3.9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7" ht="15.95" customHeight="1">
      <c r="A42" s="669" t="s">
        <v>157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</row>
    <row r="43" spans="1:17" ht="3.95" customHeight="1">
      <c r="A43" s="511"/>
      <c r="B43" s="512"/>
      <c r="C43" s="513"/>
      <c r="D43" s="513"/>
      <c r="E43" s="176"/>
      <c r="F43" s="730"/>
      <c r="G43" s="730"/>
      <c r="H43" s="513"/>
      <c r="I43" s="513"/>
      <c r="J43" s="513"/>
      <c r="K43" s="513"/>
      <c r="L43" s="513"/>
      <c r="M43" s="176"/>
      <c r="N43" s="512"/>
    </row>
    <row r="44" spans="1:17" s="76" customFormat="1" ht="20.100000000000001" customHeight="1">
      <c r="A44" s="293" t="s">
        <v>158</v>
      </c>
      <c r="B44" s="638"/>
      <c r="C44" s="514" t="s">
        <v>13</v>
      </c>
      <c r="E44" s="315"/>
      <c r="F44" s="731" t="s">
        <v>159</v>
      </c>
      <c r="G44" s="731"/>
      <c r="H44" s="638"/>
      <c r="I44" s="515" t="s">
        <v>13</v>
      </c>
      <c r="J44" s="315"/>
      <c r="K44" s="516" t="s">
        <v>160</v>
      </c>
      <c r="L44" s="638"/>
      <c r="M44" s="515" t="s">
        <v>13</v>
      </c>
      <c r="N44" s="93"/>
    </row>
    <row r="45" spans="1:17" ht="3.95" customHeight="1">
      <c r="A45" s="517"/>
      <c r="B45" s="94"/>
      <c r="C45" s="225"/>
      <c r="D45" s="94"/>
      <c r="E45" s="480"/>
      <c r="F45" s="480"/>
      <c r="G45" s="480"/>
      <c r="H45" s="480"/>
      <c r="I45" s="480"/>
      <c r="J45" s="480"/>
      <c r="K45" s="518"/>
      <c r="L45" s="518"/>
      <c r="M45" s="518"/>
      <c r="N45" s="518"/>
    </row>
    <row r="46" spans="1:17" s="76" customFormat="1" ht="20.100000000000001" customHeight="1">
      <c r="A46" s="473"/>
      <c r="B46" s="637"/>
      <c r="C46" s="705" t="s">
        <v>185</v>
      </c>
      <c r="D46" s="706"/>
      <c r="E46" s="77"/>
      <c r="F46" s="77"/>
      <c r="G46" s="77"/>
      <c r="H46" s="637"/>
      <c r="I46" s="519" t="s">
        <v>185</v>
      </c>
      <c r="J46" s="77"/>
      <c r="K46" s="77"/>
      <c r="L46" s="637"/>
      <c r="M46" s="514" t="s">
        <v>185</v>
      </c>
      <c r="N46" s="77"/>
    </row>
    <row r="47" spans="1:17" ht="3.95" customHeight="1">
      <c r="A47" s="475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ht="21.95" customHeight="1">
      <c r="A48" s="691" t="s">
        <v>428</v>
      </c>
      <c r="B48" s="692"/>
      <c r="C48" s="692"/>
      <c r="D48" s="692"/>
      <c r="E48" s="692"/>
      <c r="F48" s="692"/>
      <c r="G48" s="692"/>
      <c r="H48" s="692"/>
      <c r="I48" s="692"/>
      <c r="J48" s="692"/>
      <c r="K48" s="692"/>
      <c r="L48" s="692"/>
      <c r="M48" s="692"/>
      <c r="N48" s="692"/>
      <c r="O48" s="693"/>
    </row>
    <row r="49" spans="1:17" ht="86.25" customHeight="1">
      <c r="A49" s="739"/>
      <c r="B49" s="740"/>
      <c r="C49" s="740"/>
      <c r="D49" s="740"/>
      <c r="E49" s="740"/>
      <c r="F49" s="740"/>
      <c r="G49" s="740"/>
      <c r="H49" s="740"/>
      <c r="I49" s="740"/>
      <c r="J49" s="740"/>
      <c r="K49" s="740"/>
      <c r="L49" s="740"/>
      <c r="M49" s="740"/>
      <c r="N49" s="740"/>
      <c r="O49" s="741"/>
    </row>
    <row r="50" spans="1:17" ht="15.95" customHeight="1">
      <c r="A50" s="742"/>
      <c r="B50" s="743"/>
      <c r="C50" s="743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4"/>
      <c r="Q50" s="510" t="s">
        <v>707</v>
      </c>
    </row>
    <row r="51" spans="1:17" ht="32.1" customHeight="1">
      <c r="A51" s="745" t="s">
        <v>939</v>
      </c>
      <c r="B51" s="746"/>
      <c r="C51" s="746"/>
      <c r="D51" s="746"/>
      <c r="E51" s="746"/>
      <c r="F51" s="746"/>
      <c r="G51" s="746"/>
      <c r="H51" s="746"/>
      <c r="I51" s="746"/>
      <c r="J51" s="746"/>
      <c r="K51" s="746"/>
      <c r="L51" s="746"/>
      <c r="M51" s="746"/>
      <c r="N51" s="746"/>
      <c r="O51" s="746"/>
      <c r="Q51" s="520"/>
    </row>
    <row r="52" spans="1:17" ht="3.9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7" s="76" customFormat="1" ht="20.100000000000001" customHeight="1">
      <c r="A53" s="669" t="s">
        <v>838</v>
      </c>
      <c r="B53" s="669"/>
      <c r="C53" s="669"/>
      <c r="D53" s="669"/>
      <c r="E53" s="669"/>
      <c r="F53" s="669"/>
      <c r="G53" s="669"/>
      <c r="H53" s="669"/>
      <c r="I53" s="669"/>
      <c r="J53" s="669"/>
      <c r="K53" s="509" t="s">
        <v>13</v>
      </c>
      <c r="L53" s="638"/>
      <c r="M53" s="77"/>
      <c r="N53" s="509" t="s">
        <v>14</v>
      </c>
      <c r="O53" s="637"/>
    </row>
    <row r="54" spans="1:17" ht="3.95" customHeight="1">
      <c r="A54" s="732"/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</row>
    <row r="55" spans="1:17" ht="20.100000000000001" customHeight="1">
      <c r="A55" s="669" t="s">
        <v>420</v>
      </c>
      <c r="B55" s="669"/>
      <c r="C55" s="669"/>
      <c r="D55" s="669"/>
      <c r="E55" s="669"/>
      <c r="F55" s="669"/>
      <c r="G55" s="669"/>
      <c r="H55" s="669"/>
      <c r="I55" s="665"/>
      <c r="J55" s="475"/>
      <c r="K55" s="77"/>
      <c r="L55" s="77"/>
      <c r="M55" s="77"/>
      <c r="N55" s="77"/>
    </row>
    <row r="56" spans="1:17" ht="3.95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</row>
    <row r="57" spans="1:17" s="76" customFormat="1" ht="21.95" customHeight="1">
      <c r="A57" s="691" t="s">
        <v>422</v>
      </c>
      <c r="B57" s="692"/>
      <c r="C57" s="692"/>
      <c r="D57" s="692"/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3"/>
    </row>
    <row r="58" spans="1:17" ht="56.1" customHeight="1">
      <c r="A58" s="733"/>
      <c r="B58" s="734"/>
      <c r="C58" s="734"/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5"/>
    </row>
    <row r="59" spans="1:17" ht="15.95" customHeight="1">
      <c r="A59" s="736"/>
      <c r="B59" s="737"/>
      <c r="C59" s="737"/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  <c r="O59" s="738"/>
      <c r="Q59" s="510" t="s">
        <v>707</v>
      </c>
    </row>
    <row r="60" spans="1:17" ht="3.95" customHeight="1">
      <c r="A60" s="521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7" s="76" customFormat="1" ht="20.100000000000001" customHeight="1">
      <c r="A61" s="669" t="s">
        <v>832</v>
      </c>
      <c r="B61" s="669"/>
      <c r="C61" s="669"/>
      <c r="D61" s="669"/>
      <c r="E61" s="669"/>
      <c r="F61" s="669"/>
      <c r="G61" s="669"/>
      <c r="H61" s="669"/>
      <c r="I61" s="669"/>
      <c r="J61" s="669"/>
      <c r="K61" s="509" t="s">
        <v>13</v>
      </c>
      <c r="L61" s="638"/>
      <c r="M61" s="77"/>
      <c r="N61" s="509" t="s">
        <v>14</v>
      </c>
      <c r="O61" s="637"/>
    </row>
    <row r="62" spans="1:17" ht="3.95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7" ht="20.100000000000001" customHeight="1">
      <c r="A63" s="669" t="s">
        <v>880</v>
      </c>
      <c r="B63" s="669"/>
      <c r="C63" s="669"/>
      <c r="D63" s="669"/>
      <c r="E63" s="669"/>
      <c r="F63" s="669"/>
      <c r="G63" s="669"/>
      <c r="H63" s="669"/>
      <c r="I63" s="669"/>
      <c r="J63" s="77"/>
      <c r="K63" s="509" t="s">
        <v>13</v>
      </c>
      <c r="L63" s="638"/>
      <c r="M63" s="77"/>
      <c r="N63" s="509" t="s">
        <v>14</v>
      </c>
      <c r="O63" s="637"/>
    </row>
    <row r="64" spans="1:17" ht="3.95" customHeight="1">
      <c r="A64" s="473"/>
      <c r="B64" s="473"/>
      <c r="C64" s="473"/>
      <c r="D64" s="473"/>
      <c r="E64" s="475"/>
      <c r="F64" s="77"/>
      <c r="G64" s="77"/>
      <c r="H64" s="77"/>
      <c r="I64" s="77"/>
      <c r="J64" s="77"/>
      <c r="K64" s="77"/>
      <c r="L64" s="77"/>
      <c r="M64" s="77"/>
      <c r="N64" s="77"/>
    </row>
    <row r="65" spans="1:15" ht="21" customHeight="1">
      <c r="A65" s="669" t="s">
        <v>881</v>
      </c>
      <c r="B65" s="670"/>
      <c r="C65" s="670"/>
      <c r="D65" s="670"/>
      <c r="E65" s="670"/>
      <c r="F65" s="670"/>
      <c r="G65" s="77"/>
      <c r="H65" s="77"/>
      <c r="I65" s="77"/>
      <c r="J65" s="77"/>
      <c r="K65" s="475" t="s">
        <v>882</v>
      </c>
      <c r="L65" s="638"/>
      <c r="M65" s="77"/>
      <c r="N65" s="475" t="s">
        <v>883</v>
      </c>
      <c r="O65" s="666"/>
    </row>
    <row r="66" spans="1:15" ht="15.95" customHeight="1">
      <c r="A66" s="669" t="s">
        <v>198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69"/>
      <c r="N66" s="77"/>
    </row>
    <row r="67" spans="1:15" ht="20.100000000000001" customHeight="1">
      <c r="A67" s="726" t="s">
        <v>487</v>
      </c>
      <c r="B67" s="726"/>
      <c r="C67" s="726"/>
      <c r="D67" s="726"/>
      <c r="E67" s="726"/>
      <c r="F67" s="726"/>
      <c r="G67" s="726"/>
      <c r="H67" s="726"/>
      <c r="I67" s="726"/>
      <c r="J67" s="726"/>
      <c r="K67" s="509" t="s">
        <v>13</v>
      </c>
      <c r="L67" s="522" t="s">
        <v>412</v>
      </c>
      <c r="M67" s="77"/>
      <c r="N67" s="475"/>
    </row>
    <row r="68" spans="1:15" ht="3.95" customHeight="1">
      <c r="A68" s="475"/>
      <c r="B68" s="475"/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</row>
    <row r="69" spans="1:15" ht="15.95" customHeight="1">
      <c r="A69" s="669" t="s">
        <v>833</v>
      </c>
      <c r="B69" s="669"/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475"/>
    </row>
    <row r="70" spans="1:15" ht="20.100000000000001" customHeight="1">
      <c r="A70" s="721" t="s">
        <v>488</v>
      </c>
      <c r="B70" s="721"/>
      <c r="C70" s="721"/>
      <c r="D70" s="721"/>
      <c r="E70" s="721"/>
      <c r="F70" s="721"/>
      <c r="G70" s="721"/>
      <c r="H70" s="721"/>
      <c r="I70" s="721"/>
      <c r="J70" s="721"/>
      <c r="K70" s="509" t="s">
        <v>13</v>
      </c>
      <c r="L70" s="638"/>
      <c r="M70" s="77"/>
      <c r="N70" s="509" t="s">
        <v>14</v>
      </c>
      <c r="O70" s="637"/>
    </row>
    <row r="71" spans="1:15" ht="36" customHeight="1">
      <c r="A71" s="721"/>
      <c r="B71" s="721"/>
      <c r="C71" s="721"/>
      <c r="D71" s="721"/>
      <c r="E71" s="721"/>
      <c r="F71" s="721"/>
      <c r="G71" s="721"/>
      <c r="H71" s="721"/>
      <c r="I71" s="721"/>
      <c r="J71" s="721"/>
      <c r="K71" s="77"/>
      <c r="L71" s="77"/>
      <c r="M71" s="77"/>
      <c r="N71" s="77"/>
    </row>
    <row r="72" spans="1:15" ht="20.100000000000001" customHeight="1">
      <c r="A72" s="721" t="s">
        <v>489</v>
      </c>
      <c r="B72" s="721"/>
      <c r="C72" s="721"/>
      <c r="D72" s="721"/>
      <c r="E72" s="721"/>
      <c r="F72" s="721"/>
      <c r="G72" s="721"/>
      <c r="H72" s="721"/>
      <c r="I72" s="721"/>
      <c r="J72" s="721"/>
      <c r="K72" s="509" t="s">
        <v>13</v>
      </c>
      <c r="L72" s="641"/>
      <c r="M72" s="77"/>
      <c r="N72" s="475"/>
    </row>
    <row r="73" spans="1:15" ht="12" customHeight="1">
      <c r="A73" s="721"/>
      <c r="B73" s="721"/>
      <c r="C73" s="721"/>
      <c r="D73" s="721"/>
      <c r="E73" s="721"/>
      <c r="F73" s="721"/>
      <c r="G73" s="721"/>
      <c r="H73" s="721"/>
      <c r="I73" s="721"/>
      <c r="J73" s="721"/>
      <c r="K73" s="77"/>
      <c r="L73" s="77"/>
      <c r="M73" s="77"/>
      <c r="N73" s="74"/>
    </row>
    <row r="74" spans="1:15" ht="20.100000000000001" customHeight="1">
      <c r="A74" s="721" t="s">
        <v>490</v>
      </c>
      <c r="B74" s="721"/>
      <c r="C74" s="721"/>
      <c r="D74" s="721"/>
      <c r="E74" s="721"/>
      <c r="F74" s="721"/>
      <c r="G74" s="721"/>
      <c r="H74" s="721"/>
      <c r="I74" s="721"/>
      <c r="J74" s="721"/>
      <c r="K74" s="509" t="s">
        <v>13</v>
      </c>
      <c r="L74" s="638"/>
      <c r="M74" s="77"/>
      <c r="N74" s="509" t="s">
        <v>14</v>
      </c>
      <c r="O74" s="637"/>
    </row>
    <row r="75" spans="1:15" ht="12" customHeight="1">
      <c r="A75" s="721"/>
      <c r="B75" s="721"/>
      <c r="C75" s="721"/>
      <c r="D75" s="721"/>
      <c r="E75" s="721"/>
      <c r="F75" s="721"/>
      <c r="G75" s="721"/>
      <c r="H75" s="721"/>
      <c r="I75" s="721"/>
      <c r="J75" s="721"/>
      <c r="K75" s="77"/>
      <c r="L75" s="77"/>
      <c r="M75" s="77"/>
      <c r="N75" s="74"/>
    </row>
    <row r="76" spans="1:15" s="76" customFormat="1" ht="18" customHeight="1">
      <c r="A76" s="669" t="s">
        <v>199</v>
      </c>
      <c r="B76" s="669"/>
      <c r="C76" s="669"/>
      <c r="D76" s="669"/>
      <c r="E76" s="669"/>
      <c r="F76" s="669"/>
      <c r="G76" s="669"/>
      <c r="H76" s="669"/>
      <c r="I76" s="669"/>
      <c r="J76" s="669"/>
      <c r="K76" s="669"/>
      <c r="L76" s="669"/>
      <c r="M76" s="669"/>
      <c r="N76" s="669"/>
    </row>
    <row r="77" spans="1:15" s="76" customFormat="1" ht="20.100000000000001" customHeight="1">
      <c r="A77" s="669" t="s">
        <v>429</v>
      </c>
      <c r="B77" s="669"/>
      <c r="C77" s="669"/>
      <c r="D77" s="669"/>
      <c r="E77" s="669"/>
      <c r="F77" s="669"/>
      <c r="G77" s="669"/>
      <c r="H77" s="669"/>
      <c r="I77" s="703"/>
      <c r="J77" s="704"/>
      <c r="K77" s="379"/>
      <c r="L77" s="379"/>
    </row>
    <row r="78" spans="1:15" s="76" customFormat="1" ht="3.9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523"/>
      <c r="L78" s="523"/>
      <c r="M78" s="523"/>
      <c r="N78" s="523"/>
    </row>
    <row r="79" spans="1:15" s="76" customFormat="1" ht="20.100000000000001" customHeight="1">
      <c r="A79" s="377" t="s">
        <v>200</v>
      </c>
      <c r="B79" s="379"/>
      <c r="C79" s="379"/>
      <c r="D79" s="379"/>
      <c r="I79" s="722"/>
      <c r="J79" s="723"/>
      <c r="K79" s="379"/>
      <c r="L79" s="379"/>
    </row>
    <row r="80" spans="1:15" s="76" customFormat="1" ht="3.95" customHeight="1">
      <c r="A80" s="377"/>
      <c r="B80" s="75"/>
      <c r="C80" s="75"/>
      <c r="D80" s="379"/>
      <c r="E80" s="75"/>
      <c r="F80" s="75"/>
      <c r="G80" s="379"/>
    </row>
    <row r="81" spans="1:15" s="76" customFormat="1" ht="20.100000000000001" customHeight="1">
      <c r="A81" s="669" t="s">
        <v>201</v>
      </c>
      <c r="B81" s="669"/>
      <c r="C81" s="669"/>
      <c r="D81" s="669"/>
      <c r="E81" s="475"/>
      <c r="F81" s="475"/>
      <c r="G81" s="475"/>
      <c r="H81" s="475"/>
      <c r="I81" s="724"/>
      <c r="J81" s="725"/>
      <c r="K81" s="475"/>
      <c r="L81" s="475"/>
      <c r="M81" s="475"/>
    </row>
    <row r="82" spans="1:15" s="76" customFormat="1" ht="3.9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523"/>
      <c r="L82" s="523"/>
      <c r="M82" s="523"/>
      <c r="N82" s="523"/>
    </row>
    <row r="83" spans="1:15" s="76" customFormat="1" ht="20.100000000000001" customHeight="1">
      <c r="A83" s="669" t="s">
        <v>834</v>
      </c>
      <c r="B83" s="669"/>
      <c r="C83" s="669"/>
      <c r="D83" s="669"/>
      <c r="E83" s="669"/>
      <c r="F83" s="669"/>
      <c r="G83" s="669"/>
      <c r="H83" s="475"/>
      <c r="I83" s="728"/>
      <c r="J83" s="729"/>
      <c r="K83" s="475"/>
      <c r="L83" s="475"/>
      <c r="M83" s="475"/>
    </row>
    <row r="84" spans="1:15" s="76" customFormat="1" ht="3.95" customHeight="1">
      <c r="A84" s="473"/>
      <c r="B84" s="473"/>
      <c r="C84" s="473"/>
      <c r="D84" s="473"/>
      <c r="E84" s="524"/>
      <c r="F84" s="524"/>
      <c r="G84" s="524"/>
    </row>
    <row r="85" spans="1:15" s="76" customFormat="1" ht="20.100000000000001" customHeight="1">
      <c r="A85" s="669" t="s">
        <v>506</v>
      </c>
      <c r="B85" s="669"/>
      <c r="C85" s="669"/>
      <c r="D85" s="669"/>
      <c r="E85" s="669"/>
      <c r="F85" s="669"/>
      <c r="G85" s="669"/>
      <c r="H85" s="669"/>
      <c r="I85" s="727" t="s">
        <v>567</v>
      </c>
      <c r="J85" s="727"/>
      <c r="K85" s="667"/>
      <c r="L85" s="76" t="s">
        <v>117</v>
      </c>
    </row>
    <row r="86" spans="1:15" s="76" customFormat="1" ht="3.95" customHeight="1">
      <c r="A86" s="473"/>
      <c r="B86" s="473"/>
      <c r="C86" s="473"/>
      <c r="D86" s="473"/>
      <c r="E86" s="524"/>
      <c r="F86" s="524"/>
      <c r="G86" s="524"/>
    </row>
    <row r="87" spans="1:15" s="76" customFormat="1" ht="20.100000000000001" customHeight="1">
      <c r="A87" s="669" t="s">
        <v>202</v>
      </c>
      <c r="B87" s="669"/>
      <c r="C87" s="669"/>
      <c r="D87" s="669"/>
      <c r="E87" s="669"/>
      <c r="F87" s="669"/>
      <c r="G87" s="669"/>
      <c r="H87" s="669"/>
      <c r="I87" s="475"/>
      <c r="J87" s="475"/>
      <c r="K87" s="509" t="s">
        <v>13</v>
      </c>
      <c r="L87" s="638"/>
      <c r="M87" s="77"/>
      <c r="N87" s="509" t="s">
        <v>14</v>
      </c>
      <c r="O87" s="637"/>
    </row>
    <row r="88" spans="1:15" s="76" customFormat="1" ht="3.9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5" s="76" customFormat="1" ht="20.100000000000001" customHeight="1">
      <c r="A89" s="719" t="s">
        <v>839</v>
      </c>
      <c r="B89" s="719"/>
      <c r="C89" s="719"/>
      <c r="D89" s="719"/>
      <c r="E89" s="719"/>
      <c r="F89" s="719"/>
      <c r="G89" s="719"/>
      <c r="H89" s="719"/>
      <c r="I89" s="719"/>
      <c r="J89" s="719"/>
      <c r="K89" s="509" t="s">
        <v>13</v>
      </c>
      <c r="L89" s="638"/>
      <c r="M89" s="77"/>
      <c r="N89" s="509" t="s">
        <v>14</v>
      </c>
      <c r="O89" s="637"/>
    </row>
    <row r="90" spans="1:15" s="76" customFormat="1" ht="9.9499999999999993" customHeight="1">
      <c r="A90" s="719"/>
      <c r="B90" s="719"/>
      <c r="C90" s="719"/>
      <c r="D90" s="719"/>
      <c r="E90" s="719"/>
      <c r="F90" s="719"/>
      <c r="G90" s="719"/>
      <c r="H90" s="719"/>
      <c r="I90" s="719"/>
      <c r="J90" s="719"/>
      <c r="K90" s="474"/>
      <c r="L90" s="474"/>
      <c r="M90" s="474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zoomScale="115" zoomScaleNormal="115" zoomScaleSheetLayoutView="115" zoomScalePageLayoutView="145" workbookViewId="0">
      <selection activeCell="B10" sqref="B10:I10"/>
    </sheetView>
  </sheetViews>
  <sheetFormatPr defaultColWidth="9.140625" defaultRowHeight="12.75"/>
  <cols>
    <col min="1" max="1" width="3" style="553" customWidth="1"/>
    <col min="2" max="2" width="3.140625" style="555" customWidth="1"/>
    <col min="3" max="3" width="0.28515625" style="555" customWidth="1"/>
    <col min="4" max="4" width="2" style="555" customWidth="1"/>
    <col min="5" max="5" width="26.7109375" style="551" customWidth="1"/>
    <col min="6" max="6" width="15.7109375" style="551" customWidth="1"/>
    <col min="7" max="7" width="1.140625" style="551" customWidth="1"/>
    <col min="8" max="8" width="31.85546875" style="551" customWidth="1"/>
    <col min="9" max="9" width="21.5703125" style="551" customWidth="1"/>
    <col min="10" max="10" width="1.7109375" style="551" customWidth="1"/>
    <col min="11" max="11" width="1.7109375" style="531" customWidth="1"/>
    <col min="12" max="16384" width="9.140625" style="531"/>
  </cols>
  <sheetData>
    <row r="1" spans="1:38" ht="3" customHeight="1">
      <c r="A1" s="573"/>
      <c r="B1" s="574"/>
      <c r="C1" s="574"/>
      <c r="D1" s="574"/>
      <c r="E1" s="574"/>
      <c r="I1" s="555"/>
    </row>
    <row r="2" spans="1:38" s="534" customFormat="1" ht="36" customHeight="1">
      <c r="A2" s="1205" t="s">
        <v>780</v>
      </c>
      <c r="B2" s="1205"/>
      <c r="C2" s="1205"/>
      <c r="D2" s="1205"/>
      <c r="E2" s="1205"/>
      <c r="F2" s="1205"/>
      <c r="G2" s="1205"/>
      <c r="H2" s="1205"/>
      <c r="I2" s="1205"/>
      <c r="J2" s="1205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</row>
    <row r="3" spans="1:38" s="534" customFormat="1" ht="3.75" customHeight="1">
      <c r="A3" s="575"/>
      <c r="B3" s="576"/>
      <c r="C3" s="576"/>
      <c r="D3" s="576"/>
      <c r="E3" s="577"/>
      <c r="F3" s="577"/>
      <c r="G3" s="577"/>
      <c r="H3" s="577"/>
      <c r="I3" s="577"/>
      <c r="J3" s="577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</row>
    <row r="4" spans="1:38" s="537" customFormat="1" ht="12.75" customHeight="1">
      <c r="A4" s="536" t="s">
        <v>631</v>
      </c>
      <c r="B4" s="1206" t="s">
        <v>837</v>
      </c>
      <c r="C4" s="1206"/>
      <c r="D4" s="1206"/>
      <c r="E4" s="1206"/>
      <c r="F4" s="1206"/>
      <c r="G4" s="1206"/>
      <c r="H4" s="1206"/>
      <c r="I4" s="1206"/>
      <c r="J4" s="1206"/>
      <c r="K4" s="534"/>
    </row>
    <row r="5" spans="1:38" s="537" customFormat="1" ht="46.5" customHeight="1">
      <c r="A5" s="536"/>
      <c r="B5" s="1207" t="s">
        <v>953</v>
      </c>
      <c r="C5" s="1207"/>
      <c r="D5" s="1207"/>
      <c r="E5" s="1207"/>
      <c r="F5" s="1207"/>
      <c r="G5" s="1207"/>
      <c r="H5" s="1207"/>
      <c r="I5" s="1207"/>
      <c r="J5" s="538"/>
      <c r="K5" s="534"/>
    </row>
    <row r="6" spans="1:38" s="534" customFormat="1" ht="24" customHeight="1">
      <c r="A6" s="539" t="s">
        <v>350</v>
      </c>
      <c r="B6" s="1208" t="s">
        <v>976</v>
      </c>
      <c r="C6" s="1208"/>
      <c r="D6" s="1208"/>
      <c r="E6" s="1208"/>
      <c r="F6" s="1208"/>
      <c r="G6" s="1208"/>
      <c r="H6" s="1208"/>
      <c r="I6" s="1208"/>
      <c r="J6" s="548"/>
      <c r="K6" s="540"/>
    </row>
    <row r="7" spans="1:38" s="534" customFormat="1" ht="24" customHeight="1">
      <c r="A7" s="539" t="s">
        <v>351</v>
      </c>
      <c r="B7" s="1208" t="s">
        <v>977</v>
      </c>
      <c r="C7" s="1208"/>
      <c r="D7" s="1208"/>
      <c r="E7" s="1208"/>
      <c r="F7" s="1208"/>
      <c r="G7" s="1208"/>
      <c r="H7" s="1208"/>
      <c r="I7" s="1208"/>
      <c r="J7" s="548"/>
      <c r="K7" s="540"/>
      <c r="N7" s="534" t="s">
        <v>778</v>
      </c>
    </row>
    <row r="8" spans="1:38" s="534" customFormat="1" ht="34.5" customHeight="1">
      <c r="A8" s="539" t="s">
        <v>347</v>
      </c>
      <c r="B8" s="1207" t="s">
        <v>936</v>
      </c>
      <c r="C8" s="1207"/>
      <c r="D8" s="1207"/>
      <c r="E8" s="1207"/>
      <c r="F8" s="1207"/>
      <c r="G8" s="1207"/>
      <c r="H8" s="1207"/>
      <c r="I8" s="1207"/>
      <c r="J8" s="538"/>
      <c r="K8" s="540"/>
    </row>
    <row r="9" spans="1:38" s="534" customFormat="1" ht="44.45" customHeight="1">
      <c r="A9" s="539" t="s">
        <v>348</v>
      </c>
      <c r="B9" s="1207" t="s">
        <v>929</v>
      </c>
      <c r="C9" s="1207"/>
      <c r="D9" s="1207"/>
      <c r="E9" s="1207"/>
      <c r="F9" s="1207"/>
      <c r="G9" s="1207"/>
      <c r="H9" s="1207"/>
      <c r="I9" s="1207"/>
      <c r="J9" s="538"/>
      <c r="K9" s="540"/>
    </row>
    <row r="10" spans="1:38" s="534" customFormat="1" ht="109.9" customHeight="1">
      <c r="A10" s="539" t="s">
        <v>349</v>
      </c>
      <c r="B10" s="1207" t="s">
        <v>954</v>
      </c>
      <c r="C10" s="1207"/>
      <c r="D10" s="1207"/>
      <c r="E10" s="1207"/>
      <c r="F10" s="1207"/>
      <c r="G10" s="1207"/>
      <c r="H10" s="1207"/>
      <c r="I10" s="1207"/>
      <c r="J10" s="538"/>
      <c r="K10" s="540"/>
    </row>
    <row r="11" spans="1:38" s="534" customFormat="1" ht="54.75" customHeight="1">
      <c r="A11" s="539" t="s">
        <v>449</v>
      </c>
      <c r="B11" s="1207" t="s">
        <v>923</v>
      </c>
      <c r="C11" s="1207"/>
      <c r="D11" s="1207"/>
      <c r="E11" s="1207"/>
      <c r="F11" s="1207"/>
      <c r="G11" s="1207"/>
      <c r="H11" s="1207"/>
      <c r="I11" s="1207"/>
      <c r="J11" s="538"/>
      <c r="K11" s="540"/>
    </row>
    <row r="12" spans="1:38" s="534" customFormat="1" ht="133.9" customHeight="1">
      <c r="A12" s="539" t="s">
        <v>619</v>
      </c>
      <c r="B12" s="1207" t="s">
        <v>955</v>
      </c>
      <c r="C12" s="1207"/>
      <c r="D12" s="1207"/>
      <c r="E12" s="1207"/>
      <c r="F12" s="1207"/>
      <c r="G12" s="1207"/>
      <c r="H12" s="1207"/>
      <c r="I12" s="1207"/>
      <c r="J12" s="479"/>
      <c r="K12" s="540"/>
    </row>
    <row r="13" spans="1:38" s="534" customFormat="1" ht="54" customHeight="1">
      <c r="A13" s="539" t="s">
        <v>776</v>
      </c>
      <c r="B13" s="1105" t="s">
        <v>912</v>
      </c>
      <c r="C13" s="1105"/>
      <c r="D13" s="1105"/>
      <c r="E13" s="1105"/>
      <c r="F13" s="1105"/>
      <c r="G13" s="1105"/>
      <c r="H13" s="1105"/>
      <c r="I13" s="1105"/>
      <c r="J13" s="479"/>
      <c r="K13" s="540"/>
    </row>
    <row r="14" spans="1:38" s="534" customFormat="1" ht="56.45" customHeight="1">
      <c r="A14" s="539" t="s">
        <v>775</v>
      </c>
      <c r="B14" s="1203" t="s">
        <v>913</v>
      </c>
      <c r="C14" s="1204"/>
      <c r="D14" s="1204"/>
      <c r="E14" s="1204"/>
      <c r="F14" s="1204"/>
      <c r="G14" s="1204"/>
      <c r="H14" s="1204"/>
      <c r="I14" s="1204"/>
      <c r="J14" s="479"/>
      <c r="K14" s="540"/>
    </row>
    <row r="15" spans="1:38" s="534" customFormat="1" ht="26.45" customHeight="1">
      <c r="A15" s="539" t="s">
        <v>774</v>
      </c>
      <c r="B15" s="1207" t="s">
        <v>907</v>
      </c>
      <c r="C15" s="1207"/>
      <c r="D15" s="1207"/>
      <c r="E15" s="1207"/>
      <c r="F15" s="1207"/>
      <c r="G15" s="1207"/>
      <c r="H15" s="1207"/>
      <c r="I15" s="1207"/>
      <c r="J15" s="479"/>
      <c r="K15" s="540"/>
    </row>
    <row r="16" spans="1:38" s="534" customFormat="1" ht="44.45" customHeight="1">
      <c r="A16" s="539" t="s">
        <v>773</v>
      </c>
      <c r="B16" s="1207" t="s">
        <v>904</v>
      </c>
      <c r="C16" s="1207"/>
      <c r="D16" s="1207"/>
      <c r="E16" s="1207"/>
      <c r="F16" s="1207"/>
      <c r="G16" s="1207"/>
      <c r="H16" s="1207"/>
      <c r="I16" s="1207"/>
      <c r="J16" s="479"/>
      <c r="K16" s="540"/>
    </row>
    <row r="17" spans="1:11" s="534" customFormat="1" ht="12.6" customHeight="1">
      <c r="A17" s="1209" t="s">
        <v>777</v>
      </c>
      <c r="B17" s="1209"/>
      <c r="C17" s="1209"/>
      <c r="D17" s="1209"/>
      <c r="E17" s="1209"/>
      <c r="F17" s="1209"/>
      <c r="G17" s="1209"/>
      <c r="H17" s="1209"/>
      <c r="I17" s="1209"/>
      <c r="J17" s="479"/>
      <c r="K17" s="540"/>
    </row>
    <row r="18" spans="1:11" s="534" customFormat="1" ht="13.9" customHeight="1">
      <c r="A18" s="536" t="s">
        <v>644</v>
      </c>
      <c r="B18" s="1206" t="s">
        <v>711</v>
      </c>
      <c r="C18" s="1206"/>
      <c r="D18" s="1206"/>
      <c r="E18" s="1206"/>
      <c r="F18" s="1206"/>
      <c r="G18" s="1206"/>
      <c r="H18" s="1206"/>
      <c r="I18" s="1206"/>
      <c r="J18" s="1206"/>
      <c r="K18" s="540"/>
    </row>
    <row r="19" spans="1:11" s="534" customFormat="1" ht="12.75" customHeight="1">
      <c r="A19" s="536"/>
      <c r="B19" s="1210" t="s">
        <v>905</v>
      </c>
      <c r="C19" s="1210"/>
      <c r="D19" s="1210"/>
      <c r="E19" s="1210"/>
      <c r="F19" s="1210"/>
      <c r="G19" s="1210"/>
      <c r="H19" s="1210"/>
      <c r="I19" s="1210"/>
      <c r="J19" s="1210"/>
      <c r="K19" s="540"/>
    </row>
    <row r="20" spans="1:11" s="534" customFormat="1" ht="25.5" customHeight="1">
      <c r="A20" s="539" t="s">
        <v>350</v>
      </c>
      <c r="B20" s="1211" t="s">
        <v>978</v>
      </c>
      <c r="C20" s="1211"/>
      <c r="D20" s="1211"/>
      <c r="E20" s="1211"/>
      <c r="F20" s="1211"/>
      <c r="G20" s="1211"/>
      <c r="H20" s="1211"/>
      <c r="I20" s="1211"/>
      <c r="J20" s="548"/>
      <c r="K20" s="540"/>
    </row>
    <row r="21" spans="1:11" s="534" customFormat="1" ht="24.4" customHeight="1">
      <c r="A21" s="539" t="s">
        <v>351</v>
      </c>
      <c r="B21" s="1208" t="s">
        <v>979</v>
      </c>
      <c r="C21" s="1208"/>
      <c r="D21" s="1208"/>
      <c r="E21" s="1208"/>
      <c r="F21" s="1208"/>
      <c r="G21" s="1208"/>
      <c r="H21" s="1208"/>
      <c r="I21" s="1208"/>
      <c r="J21" s="548"/>
      <c r="K21" s="540"/>
    </row>
    <row r="22" spans="1:11" s="534" customFormat="1" ht="35.25" customHeight="1">
      <c r="A22" s="539" t="s">
        <v>347</v>
      </c>
      <c r="B22" s="1207" t="s">
        <v>937</v>
      </c>
      <c r="C22" s="1207"/>
      <c r="D22" s="1207"/>
      <c r="E22" s="1207"/>
      <c r="F22" s="1207"/>
      <c r="G22" s="1207"/>
      <c r="H22" s="1207"/>
      <c r="I22" s="1207"/>
      <c r="J22" s="538"/>
      <c r="K22" s="540"/>
    </row>
    <row r="23" spans="1:11" s="534" customFormat="1" ht="45.75" customHeight="1">
      <c r="A23" s="539" t="s">
        <v>348</v>
      </c>
      <c r="B23" s="1105" t="s">
        <v>929</v>
      </c>
      <c r="C23" s="1105"/>
      <c r="D23" s="1105"/>
      <c r="E23" s="1105"/>
      <c r="F23" s="1105"/>
      <c r="G23" s="1105"/>
      <c r="H23" s="1105"/>
      <c r="I23" s="1105"/>
      <c r="J23" s="538"/>
      <c r="K23" s="540"/>
    </row>
    <row r="24" spans="1:11" s="534" customFormat="1" ht="82.15" customHeight="1">
      <c r="A24" s="539" t="s">
        <v>349</v>
      </c>
      <c r="B24" s="1207" t="s">
        <v>968</v>
      </c>
      <c r="C24" s="1207"/>
      <c r="D24" s="1207"/>
      <c r="E24" s="1207"/>
      <c r="F24" s="1207"/>
      <c r="G24" s="1207"/>
      <c r="H24" s="1207"/>
      <c r="I24" s="1207"/>
      <c r="J24" s="479"/>
      <c r="K24" s="540"/>
    </row>
    <row r="25" spans="1:11" s="534" customFormat="1" ht="54.75" customHeight="1">
      <c r="A25" s="539" t="s">
        <v>449</v>
      </c>
      <c r="B25" s="1207" t="s">
        <v>923</v>
      </c>
      <c r="C25" s="1207"/>
      <c r="D25" s="1207"/>
      <c r="E25" s="1207"/>
      <c r="F25" s="1207"/>
      <c r="G25" s="1207"/>
      <c r="H25" s="1207"/>
      <c r="I25" s="1207"/>
      <c r="J25" s="479"/>
      <c r="K25" s="540"/>
    </row>
    <row r="26" spans="1:11" s="534" customFormat="1" ht="132.6" customHeight="1">
      <c r="A26" s="539" t="s">
        <v>619</v>
      </c>
      <c r="B26" s="1207" t="s">
        <v>956</v>
      </c>
      <c r="C26" s="1207"/>
      <c r="D26" s="1207"/>
      <c r="E26" s="1207"/>
      <c r="F26" s="1207"/>
      <c r="G26" s="1207"/>
      <c r="H26" s="1207"/>
      <c r="I26" s="1207"/>
      <c r="J26" s="479"/>
      <c r="K26" s="540"/>
    </row>
    <row r="27" spans="1:11" s="534" customFormat="1" ht="46.15" customHeight="1">
      <c r="A27" s="539" t="s">
        <v>776</v>
      </c>
      <c r="B27" s="1207" t="s">
        <v>912</v>
      </c>
      <c r="C27" s="1207"/>
      <c r="D27" s="1207"/>
      <c r="E27" s="1207"/>
      <c r="F27" s="1207"/>
      <c r="G27" s="1207"/>
      <c r="H27" s="1207"/>
      <c r="I27" s="1207"/>
      <c r="J27" s="479"/>
      <c r="K27" s="540"/>
    </row>
    <row r="28" spans="1:11" s="534" customFormat="1" ht="57" customHeight="1">
      <c r="A28" s="539" t="s">
        <v>775</v>
      </c>
      <c r="B28" s="1213" t="s">
        <v>914</v>
      </c>
      <c r="C28" s="1214"/>
      <c r="D28" s="1214"/>
      <c r="E28" s="1214"/>
      <c r="F28" s="1214"/>
      <c r="G28" s="1214"/>
      <c r="H28" s="1214"/>
      <c r="I28" s="1214"/>
      <c r="J28" s="479"/>
      <c r="K28" s="540"/>
    </row>
    <row r="29" spans="1:11" s="534" customFormat="1" ht="22.9" customHeight="1">
      <c r="A29" s="539" t="s">
        <v>774</v>
      </c>
      <c r="B29" s="1207" t="s">
        <v>907</v>
      </c>
      <c r="C29" s="1207"/>
      <c r="D29" s="1207"/>
      <c r="E29" s="1207"/>
      <c r="F29" s="1207"/>
      <c r="G29" s="1207"/>
      <c r="H29" s="1207"/>
      <c r="I29" s="1207"/>
      <c r="J29" s="479"/>
      <c r="K29" s="540"/>
    </row>
    <row r="30" spans="1:11" s="534" customFormat="1" ht="48.6" customHeight="1">
      <c r="A30" s="539" t="s">
        <v>773</v>
      </c>
      <c r="B30" s="1207" t="s">
        <v>904</v>
      </c>
      <c r="C30" s="1207"/>
      <c r="D30" s="1207"/>
      <c r="E30" s="1207"/>
      <c r="F30" s="1207"/>
      <c r="G30" s="1207"/>
      <c r="H30" s="1207"/>
      <c r="I30" s="1207"/>
      <c r="J30" s="479"/>
      <c r="K30" s="540"/>
    </row>
    <row r="31" spans="1:11" s="534" customFormat="1">
      <c r="A31" s="541" t="s">
        <v>712</v>
      </c>
      <c r="B31" s="1215" t="s">
        <v>709</v>
      </c>
      <c r="C31" s="1215"/>
      <c r="D31" s="1215"/>
      <c r="E31" s="1215"/>
      <c r="F31" s="1215"/>
      <c r="G31" s="1215"/>
      <c r="H31" s="1215"/>
      <c r="I31" s="1215"/>
      <c r="J31" s="479"/>
      <c r="K31" s="540"/>
    </row>
    <row r="32" spans="1:11" s="534" customFormat="1" ht="15.75" customHeight="1">
      <c r="A32" s="542"/>
      <c r="B32" s="1105" t="s">
        <v>908</v>
      </c>
      <c r="C32" s="1105"/>
      <c r="D32" s="1105"/>
      <c r="E32" s="1105"/>
      <c r="F32" s="1105"/>
      <c r="G32" s="1105"/>
      <c r="H32" s="1105"/>
      <c r="I32" s="1105"/>
      <c r="J32" s="479"/>
      <c r="K32" s="540"/>
    </row>
    <row r="33" spans="1:11" s="534" customFormat="1" ht="22.5" customHeight="1">
      <c r="A33" s="542" t="s">
        <v>350</v>
      </c>
      <c r="B33" s="1207" t="s">
        <v>710</v>
      </c>
      <c r="C33" s="1207"/>
      <c r="D33" s="1207"/>
      <c r="E33" s="1207"/>
      <c r="F33" s="1207"/>
      <c r="G33" s="1207"/>
      <c r="H33" s="1207"/>
      <c r="I33" s="1207"/>
      <c r="J33" s="479"/>
      <c r="K33" s="540"/>
    </row>
    <row r="34" spans="1:11" s="534" customFormat="1" ht="21.6" customHeight="1">
      <c r="A34" s="542" t="s">
        <v>351</v>
      </c>
      <c r="B34" s="1105" t="s">
        <v>930</v>
      </c>
      <c r="C34" s="1105"/>
      <c r="D34" s="1105"/>
      <c r="E34" s="1105"/>
      <c r="F34" s="1105"/>
      <c r="G34" s="1105"/>
      <c r="H34" s="1105"/>
      <c r="I34" s="1105"/>
      <c r="J34" s="479"/>
      <c r="K34" s="540"/>
    </row>
    <row r="35" spans="1:11" s="534" customFormat="1" ht="36" customHeight="1">
      <c r="A35" s="542" t="s">
        <v>347</v>
      </c>
      <c r="B35" s="1105" t="s">
        <v>931</v>
      </c>
      <c r="C35" s="1105"/>
      <c r="D35" s="1105"/>
      <c r="E35" s="1105"/>
      <c r="F35" s="1105"/>
      <c r="G35" s="1105"/>
      <c r="H35" s="1105"/>
      <c r="I35" s="1105"/>
      <c r="J35" s="479"/>
      <c r="K35" s="540"/>
    </row>
    <row r="36" spans="1:11" s="544" customFormat="1" ht="45" customHeight="1">
      <c r="A36" s="542" t="s">
        <v>348</v>
      </c>
      <c r="B36" s="1207" t="s">
        <v>929</v>
      </c>
      <c r="C36" s="1207"/>
      <c r="D36" s="1207"/>
      <c r="E36" s="1207"/>
      <c r="F36" s="1207"/>
      <c r="G36" s="1207"/>
      <c r="H36" s="1207"/>
      <c r="I36" s="1207"/>
      <c r="J36" s="578"/>
      <c r="K36" s="543"/>
    </row>
    <row r="37" spans="1:11" s="534" customFormat="1" ht="90.75" customHeight="1">
      <c r="A37" s="542" t="s">
        <v>349</v>
      </c>
      <c r="B37" s="1207" t="s">
        <v>969</v>
      </c>
      <c r="C37" s="1207"/>
      <c r="D37" s="1207"/>
      <c r="E37" s="1207"/>
      <c r="F37" s="1207"/>
      <c r="G37" s="1207"/>
      <c r="H37" s="1207"/>
      <c r="I37" s="1207"/>
      <c r="J37" s="479"/>
      <c r="K37" s="540"/>
    </row>
    <row r="38" spans="1:11" s="534" customFormat="1" ht="13.15" customHeight="1">
      <c r="A38" s="542" t="s">
        <v>449</v>
      </c>
      <c r="B38" s="1212" t="s">
        <v>924</v>
      </c>
      <c r="C38" s="1212"/>
      <c r="D38" s="1212"/>
      <c r="E38" s="1212"/>
      <c r="F38" s="1212"/>
      <c r="G38" s="1212"/>
      <c r="H38" s="1212"/>
      <c r="I38" s="1212"/>
      <c r="J38" s="479"/>
      <c r="K38" s="540"/>
    </row>
    <row r="39" spans="1:11" s="534" customFormat="1" ht="54.6" customHeight="1">
      <c r="A39" s="542" t="s">
        <v>619</v>
      </c>
      <c r="B39" s="1207" t="s">
        <v>923</v>
      </c>
      <c r="C39" s="1207"/>
      <c r="D39" s="1207"/>
      <c r="E39" s="1207"/>
      <c r="F39" s="1207"/>
      <c r="G39" s="1207"/>
      <c r="H39" s="1207"/>
      <c r="I39" s="1207"/>
      <c r="J39" s="479"/>
      <c r="K39" s="540"/>
    </row>
    <row r="40" spans="1:11" s="534" customFormat="1" ht="130.9" customHeight="1">
      <c r="A40" s="542" t="s">
        <v>776</v>
      </c>
      <c r="B40" s="1207" t="s">
        <v>915</v>
      </c>
      <c r="C40" s="1207"/>
      <c r="D40" s="1207"/>
      <c r="E40" s="1207"/>
      <c r="F40" s="1207"/>
      <c r="G40" s="1207"/>
      <c r="H40" s="1207"/>
      <c r="I40" s="1207"/>
      <c r="J40" s="479"/>
      <c r="K40" s="540"/>
    </row>
    <row r="41" spans="1:11" s="534" customFormat="1" ht="43.9" customHeight="1">
      <c r="A41" s="542" t="s">
        <v>775</v>
      </c>
      <c r="B41" s="1207" t="s">
        <v>912</v>
      </c>
      <c r="C41" s="1207"/>
      <c r="D41" s="1207"/>
      <c r="E41" s="1207"/>
      <c r="F41" s="1207"/>
      <c r="G41" s="1207"/>
      <c r="H41" s="1207"/>
      <c r="I41" s="1207"/>
      <c r="J41" s="479"/>
      <c r="K41" s="540"/>
    </row>
    <row r="42" spans="1:11" s="534" customFormat="1" ht="54.6" customHeight="1">
      <c r="A42" s="542" t="s">
        <v>774</v>
      </c>
      <c r="B42" s="1213" t="s">
        <v>916</v>
      </c>
      <c r="C42" s="1214"/>
      <c r="D42" s="1214"/>
      <c r="E42" s="1214"/>
      <c r="F42" s="1214"/>
      <c r="G42" s="1214"/>
      <c r="H42" s="1214"/>
      <c r="I42" s="1214"/>
      <c r="J42" s="479"/>
      <c r="K42" s="540"/>
    </row>
    <row r="43" spans="1:11" s="534" customFormat="1" ht="22.9" customHeight="1">
      <c r="A43" s="542" t="s">
        <v>773</v>
      </c>
      <c r="B43" s="1207" t="s">
        <v>907</v>
      </c>
      <c r="C43" s="1207"/>
      <c r="D43" s="1207"/>
      <c r="E43" s="1207"/>
      <c r="F43" s="1207"/>
      <c r="G43" s="1207"/>
      <c r="H43" s="1207"/>
      <c r="I43" s="1207"/>
      <c r="J43" s="479"/>
      <c r="K43" s="540"/>
    </row>
    <row r="44" spans="1:11" s="534" customFormat="1" ht="12.6" customHeight="1">
      <c r="A44" s="542" t="s">
        <v>772</v>
      </c>
      <c r="B44" s="1210" t="s">
        <v>928</v>
      </c>
      <c r="C44" s="1210"/>
      <c r="D44" s="1210"/>
      <c r="E44" s="1210"/>
      <c r="F44" s="1210"/>
      <c r="G44" s="1210"/>
      <c r="H44" s="1210"/>
      <c r="I44" s="1210"/>
      <c r="J44" s="479"/>
      <c r="K44" s="540"/>
    </row>
    <row r="45" spans="1:11" s="534" customFormat="1" ht="13.15" customHeight="1">
      <c r="A45" s="545"/>
      <c r="B45" s="1216" t="s">
        <v>980</v>
      </c>
      <c r="C45" s="1216"/>
      <c r="D45" s="1216"/>
      <c r="E45" s="1216"/>
      <c r="F45" s="1216"/>
      <c r="G45" s="1216"/>
      <c r="H45" s="1216"/>
      <c r="I45" s="1216"/>
      <c r="J45" s="479"/>
      <c r="K45" s="540"/>
    </row>
    <row r="46" spans="1:11" s="534" customFormat="1" ht="12.6" customHeight="1">
      <c r="A46" s="545"/>
      <c r="B46" s="1216" t="s">
        <v>982</v>
      </c>
      <c r="C46" s="1216"/>
      <c r="D46" s="1216"/>
      <c r="E46" s="1216"/>
      <c r="F46" s="1216"/>
      <c r="G46" s="1216"/>
      <c r="H46" s="1216"/>
      <c r="I46" s="1216"/>
      <c r="J46" s="479"/>
      <c r="K46" s="540"/>
    </row>
    <row r="47" spans="1:11" s="534" customFormat="1" ht="3.6" customHeight="1">
      <c r="A47" s="545"/>
      <c r="B47" s="546"/>
      <c r="C47" s="546"/>
      <c r="D47" s="546"/>
      <c r="E47" s="546"/>
      <c r="F47" s="546"/>
      <c r="G47" s="546"/>
      <c r="H47" s="546"/>
      <c r="I47" s="546"/>
      <c r="J47" s="479"/>
      <c r="K47" s="540"/>
    </row>
    <row r="48" spans="1:11" s="534" customFormat="1" ht="15.75" hidden="1" customHeight="1">
      <c r="A48" s="536" t="s">
        <v>771</v>
      </c>
      <c r="B48" s="1215" t="s">
        <v>770</v>
      </c>
      <c r="C48" s="1215"/>
      <c r="D48" s="1215"/>
      <c r="E48" s="1215"/>
      <c r="F48" s="1215"/>
      <c r="G48" s="1215"/>
      <c r="H48" s="1215"/>
      <c r="I48" s="1215"/>
      <c r="J48" s="1215"/>
      <c r="K48" s="547"/>
    </row>
    <row r="49" spans="1:12" s="534" customFormat="1" ht="58.9" hidden="1" customHeight="1">
      <c r="A49" s="539" t="s">
        <v>350</v>
      </c>
      <c r="B49" s="1207" t="s">
        <v>715</v>
      </c>
      <c r="C49" s="1207"/>
      <c r="D49" s="1207"/>
      <c r="E49" s="1207"/>
      <c r="F49" s="1207"/>
      <c r="G49" s="1207"/>
      <c r="H49" s="1207"/>
      <c r="I49" s="1207"/>
      <c r="J49" s="548"/>
      <c r="K49" s="540"/>
    </row>
    <row r="50" spans="1:12" s="534" customFormat="1" ht="90" hidden="1" customHeight="1">
      <c r="A50" s="539" t="s">
        <v>351</v>
      </c>
      <c r="B50" s="1207" t="s">
        <v>769</v>
      </c>
      <c r="C50" s="1207"/>
      <c r="D50" s="1207"/>
      <c r="E50" s="1207"/>
      <c r="F50" s="1207"/>
      <c r="G50" s="1207"/>
      <c r="H50" s="1207"/>
      <c r="I50" s="1207"/>
      <c r="J50" s="548"/>
      <c r="K50" s="540"/>
    </row>
    <row r="51" spans="1:12" s="534" customFormat="1" ht="48" hidden="1" customHeight="1">
      <c r="A51" s="539" t="s">
        <v>347</v>
      </c>
      <c r="B51" s="1207" t="s">
        <v>768</v>
      </c>
      <c r="C51" s="1207"/>
      <c r="D51" s="1207"/>
      <c r="E51" s="1207"/>
      <c r="F51" s="1207"/>
      <c r="G51" s="1207"/>
      <c r="H51" s="1207"/>
      <c r="I51" s="1207"/>
      <c r="J51" s="548"/>
      <c r="K51" s="540"/>
    </row>
    <row r="52" spans="1:12" s="534" customFormat="1" ht="55.9" hidden="1" customHeight="1">
      <c r="A52" s="539" t="s">
        <v>348</v>
      </c>
      <c r="B52" s="1213" t="s">
        <v>767</v>
      </c>
      <c r="C52" s="1214"/>
      <c r="D52" s="1214"/>
      <c r="E52" s="1214"/>
      <c r="F52" s="1214"/>
      <c r="G52" s="1214"/>
      <c r="H52" s="1214"/>
      <c r="I52" s="1214"/>
      <c r="J52" s="548"/>
      <c r="K52" s="540"/>
    </row>
    <row r="53" spans="1:12" s="534" customFormat="1" ht="25.15" hidden="1" customHeight="1">
      <c r="A53" s="539" t="s">
        <v>349</v>
      </c>
      <c r="B53" s="1207" t="s">
        <v>713</v>
      </c>
      <c r="C53" s="1207"/>
      <c r="D53" s="1207"/>
      <c r="E53" s="1207"/>
      <c r="F53" s="1207"/>
      <c r="G53" s="1207"/>
      <c r="H53" s="1207"/>
      <c r="I53" s="1207"/>
      <c r="J53" s="548"/>
      <c r="K53" s="540"/>
    </row>
    <row r="54" spans="1:12" s="534" customFormat="1" ht="45.6" hidden="1" customHeight="1">
      <c r="A54" s="539" t="s">
        <v>449</v>
      </c>
      <c r="B54" s="1207" t="s">
        <v>766</v>
      </c>
      <c r="C54" s="1207"/>
      <c r="D54" s="1207"/>
      <c r="E54" s="1207"/>
      <c r="F54" s="1207"/>
      <c r="G54" s="1207"/>
      <c r="H54" s="1207"/>
      <c r="I54" s="1207"/>
      <c r="J54" s="548"/>
      <c r="K54" s="540"/>
    </row>
    <row r="55" spans="1:12" s="534" customFormat="1" ht="21.6" hidden="1" customHeight="1">
      <c r="A55" s="539"/>
      <c r="B55" s="549"/>
      <c r="C55" s="549"/>
      <c r="D55" s="549"/>
      <c r="E55" s="549"/>
      <c r="F55" s="549"/>
      <c r="G55" s="549"/>
      <c r="H55" s="549"/>
      <c r="I55" s="549"/>
      <c r="J55" s="548"/>
      <c r="K55" s="540"/>
    </row>
    <row r="56" spans="1:12" s="534" customFormat="1" ht="14.45" hidden="1" customHeight="1">
      <c r="A56" s="539" t="s">
        <v>619</v>
      </c>
      <c r="B56" s="1207" t="s">
        <v>714</v>
      </c>
      <c r="C56" s="1193"/>
      <c r="D56" s="1193"/>
      <c r="E56" s="1193"/>
      <c r="F56" s="1193"/>
      <c r="G56" s="1193"/>
      <c r="H56" s="1193"/>
      <c r="I56" s="1193"/>
      <c r="J56" s="548"/>
      <c r="K56" s="540"/>
    </row>
    <row r="57" spans="1:12" s="534" customFormat="1" ht="17.25" customHeight="1">
      <c r="A57" s="1218" t="s">
        <v>765</v>
      </c>
      <c r="B57" s="1218"/>
      <c r="C57" s="1218"/>
      <c r="D57" s="1218"/>
      <c r="E57" s="1218"/>
      <c r="F57" s="1218"/>
      <c r="G57" s="1218"/>
      <c r="H57" s="1218"/>
      <c r="I57" s="1218"/>
      <c r="J57" s="1218"/>
      <c r="K57" s="547"/>
      <c r="L57" s="547"/>
    </row>
    <row r="58" spans="1:12" s="534" customFormat="1" ht="4.1500000000000004" customHeight="1">
      <c r="A58" s="539"/>
      <c r="B58" s="549"/>
      <c r="C58" s="549"/>
      <c r="D58" s="549"/>
      <c r="E58" s="549"/>
      <c r="F58" s="549"/>
      <c r="G58" s="549"/>
      <c r="H58" s="549"/>
      <c r="I58" s="549"/>
      <c r="J58" s="549"/>
      <c r="K58" s="540"/>
    </row>
    <row r="59" spans="1:12" s="534" customFormat="1" ht="18.75" customHeight="1">
      <c r="A59" s="539"/>
      <c r="B59" s="550"/>
      <c r="C59" s="549"/>
      <c r="D59" s="1210" t="s">
        <v>716</v>
      </c>
      <c r="E59" s="1210"/>
      <c r="F59" s="1210"/>
      <c r="G59" s="1210"/>
      <c r="H59" s="1210"/>
      <c r="I59" s="1210"/>
      <c r="J59" s="549"/>
      <c r="K59" s="540"/>
    </row>
    <row r="60" spans="1:12" s="534" customFormat="1" ht="22.15" customHeight="1">
      <c r="A60" s="539"/>
      <c r="B60" s="538"/>
      <c r="C60" s="538"/>
      <c r="D60" s="548" t="s">
        <v>350</v>
      </c>
      <c r="E60" s="1212" t="s">
        <v>717</v>
      </c>
      <c r="F60" s="1212"/>
      <c r="G60" s="1212"/>
      <c r="H60" s="1212"/>
      <c r="I60" s="1212"/>
      <c r="J60" s="549"/>
      <c r="K60" s="540"/>
    </row>
    <row r="61" spans="1:12" s="534" customFormat="1" ht="18.600000000000001" customHeight="1">
      <c r="A61" s="539"/>
      <c r="B61" s="542"/>
      <c r="C61" s="542"/>
      <c r="D61" s="542" t="s">
        <v>351</v>
      </c>
      <c r="E61" s="1208" t="s">
        <v>981</v>
      </c>
      <c r="F61" s="1208"/>
      <c r="G61" s="1208"/>
      <c r="H61" s="1208"/>
      <c r="I61" s="1208"/>
      <c r="J61" s="549"/>
      <c r="K61" s="540"/>
    </row>
    <row r="62" spans="1:12" s="534" customFormat="1" ht="18" customHeight="1">
      <c r="A62" s="539"/>
      <c r="B62" s="579"/>
      <c r="C62" s="580"/>
      <c r="D62" s="542" t="s">
        <v>347</v>
      </c>
      <c r="E62" s="1208" t="s">
        <v>983</v>
      </c>
      <c r="F62" s="1208"/>
      <c r="G62" s="1208"/>
      <c r="H62" s="1208"/>
      <c r="I62" s="1208"/>
      <c r="J62" s="549"/>
      <c r="K62" s="540"/>
    </row>
    <row r="63" spans="1:12" s="534" customFormat="1" ht="33.6" customHeight="1">
      <c r="A63" s="539"/>
      <c r="B63" s="579"/>
      <c r="C63" s="580"/>
      <c r="D63" s="1105" t="s">
        <v>718</v>
      </c>
      <c r="E63" s="1105"/>
      <c r="F63" s="1105"/>
      <c r="G63" s="1105"/>
      <c r="H63" s="1105"/>
      <c r="I63" s="1105"/>
      <c r="J63" s="549"/>
      <c r="K63" s="540"/>
    </row>
    <row r="64" spans="1:12" s="534" customFormat="1" ht="59.45" customHeight="1">
      <c r="A64" s="539"/>
      <c r="B64" s="1207" t="s">
        <v>957</v>
      </c>
      <c r="C64" s="1207"/>
      <c r="D64" s="1207"/>
      <c r="E64" s="1207"/>
      <c r="F64" s="1207"/>
      <c r="G64" s="1207"/>
      <c r="H64" s="1207"/>
      <c r="I64" s="1207"/>
      <c r="J64" s="549"/>
      <c r="K64" s="540"/>
    </row>
    <row r="65" spans="1:12" s="534" customFormat="1" ht="18" customHeight="1">
      <c r="A65" s="539"/>
      <c r="B65" s="542" t="s">
        <v>350</v>
      </c>
      <c r="C65" s="542"/>
      <c r="D65" s="542"/>
      <c r="E65" s="549" t="s">
        <v>719</v>
      </c>
      <c r="F65" s="549"/>
      <c r="G65" s="549"/>
      <c r="H65" s="549"/>
      <c r="I65" s="549"/>
      <c r="J65" s="549"/>
      <c r="K65" s="540"/>
    </row>
    <row r="66" spans="1:12" s="534" customFormat="1" ht="19.149999999999999" customHeight="1">
      <c r="A66" s="539"/>
      <c r="B66" s="542" t="s">
        <v>351</v>
      </c>
      <c r="C66" s="542"/>
      <c r="D66" s="542"/>
      <c r="E66" s="1217" t="s">
        <v>984</v>
      </c>
      <c r="F66" s="1217"/>
      <c r="G66" s="1217"/>
      <c r="H66" s="1217"/>
      <c r="I66" s="1217"/>
      <c r="J66" s="549"/>
      <c r="K66" s="540"/>
    </row>
    <row r="67" spans="1:12" s="534" customFormat="1" ht="17.45" customHeight="1">
      <c r="A67" s="539"/>
      <c r="B67" s="542" t="s">
        <v>347</v>
      </c>
      <c r="C67" s="542"/>
      <c r="D67" s="542"/>
      <c r="E67" s="1217" t="s">
        <v>985</v>
      </c>
      <c r="F67" s="1217"/>
      <c r="G67" s="1217"/>
      <c r="H67" s="1217"/>
      <c r="I67" s="1217"/>
      <c r="J67" s="549"/>
      <c r="K67" s="540"/>
    </row>
    <row r="68" spans="1:12" s="534" customFormat="1" ht="10.9" customHeight="1">
      <c r="A68" s="539"/>
      <c r="B68" s="1105" t="s">
        <v>720</v>
      </c>
      <c r="C68" s="1105"/>
      <c r="D68" s="1105"/>
      <c r="E68" s="1105"/>
      <c r="F68" s="1105"/>
      <c r="G68" s="1105"/>
      <c r="H68" s="1105"/>
      <c r="I68" s="1105"/>
      <c r="J68" s="549"/>
      <c r="K68" s="540"/>
    </row>
    <row r="69" spans="1:12" ht="3" customHeight="1">
      <c r="B69" s="551"/>
      <c r="C69" s="551"/>
      <c r="D69" s="551"/>
      <c r="E69" s="552"/>
      <c r="F69" s="552"/>
      <c r="G69" s="552"/>
    </row>
    <row r="70" spans="1:12" ht="12" customHeight="1">
      <c r="B70" s="1219"/>
      <c r="C70" s="1220"/>
      <c r="D70" s="1220"/>
      <c r="E70" s="1220"/>
      <c r="F70" s="1221"/>
      <c r="G70" s="552"/>
      <c r="H70" s="1228"/>
      <c r="I70" s="1229"/>
    </row>
    <row r="71" spans="1:12" ht="12" customHeight="1">
      <c r="B71" s="1222"/>
      <c r="C71" s="1223"/>
      <c r="D71" s="1223"/>
      <c r="E71" s="1223"/>
      <c r="F71" s="1224"/>
      <c r="G71" s="552"/>
      <c r="H71" s="1230"/>
      <c r="I71" s="1231"/>
    </row>
    <row r="72" spans="1:12" ht="12" customHeight="1">
      <c r="B72" s="1222"/>
      <c r="C72" s="1223"/>
      <c r="D72" s="1223"/>
      <c r="E72" s="1223"/>
      <c r="F72" s="1224"/>
      <c r="G72" s="552"/>
      <c r="H72" s="1230"/>
      <c r="I72" s="1231"/>
    </row>
    <row r="73" spans="1:12" ht="19.899999999999999" customHeight="1">
      <c r="B73" s="1222"/>
      <c r="C73" s="1223"/>
      <c r="D73" s="1223"/>
      <c r="E73" s="1223"/>
      <c r="F73" s="1224"/>
      <c r="G73" s="552"/>
      <c r="H73" s="1230"/>
      <c r="I73" s="1231"/>
    </row>
    <row r="74" spans="1:12" ht="3" customHeight="1">
      <c r="B74" s="1225"/>
      <c r="C74" s="1226"/>
      <c r="D74" s="1226"/>
      <c r="E74" s="1226"/>
      <c r="F74" s="1227"/>
      <c r="G74" s="554"/>
      <c r="H74" s="1232"/>
      <c r="I74" s="1233"/>
      <c r="J74" s="555"/>
      <c r="K74" s="532"/>
    </row>
    <row r="75" spans="1:12" ht="34.9" customHeight="1">
      <c r="B75" s="1234" t="s">
        <v>721</v>
      </c>
      <c r="C75" s="1234"/>
      <c r="D75" s="1234"/>
      <c r="E75" s="1234"/>
      <c r="F75" s="1234"/>
      <c r="G75" s="554"/>
      <c r="H75" s="1235" t="s">
        <v>821</v>
      </c>
      <c r="I75" s="1234"/>
      <c r="J75" s="555"/>
      <c r="K75" s="532"/>
    </row>
    <row r="76" spans="1:12" ht="5.45" customHeight="1">
      <c r="B76" s="556"/>
      <c r="C76" s="556"/>
      <c r="D76" s="556"/>
      <c r="E76" s="556"/>
      <c r="F76" s="556"/>
      <c r="G76" s="554"/>
      <c r="H76" s="556"/>
      <c r="I76" s="556"/>
      <c r="J76" s="555"/>
      <c r="K76" s="532"/>
    </row>
    <row r="77" spans="1:12" ht="9" hidden="1" customHeight="1">
      <c r="B77" s="556"/>
      <c r="C77" s="556"/>
      <c r="D77" s="556"/>
      <c r="E77" s="556"/>
      <c r="F77" s="556"/>
      <c r="G77" s="554"/>
      <c r="H77" s="556"/>
      <c r="I77" s="556"/>
      <c r="J77" s="555"/>
      <c r="K77" s="532"/>
    </row>
    <row r="78" spans="1:12" ht="4.1500000000000004" customHeight="1">
      <c r="B78" s="551"/>
      <c r="C78" s="551"/>
      <c r="D78" s="551"/>
      <c r="E78" s="554"/>
      <c r="F78" s="554"/>
      <c r="G78" s="554"/>
      <c r="I78" s="555"/>
      <c r="J78" s="555"/>
      <c r="K78" s="532"/>
    </row>
    <row r="79" spans="1:12" s="534" customFormat="1" ht="17.25" customHeight="1">
      <c r="A79" s="1218" t="s">
        <v>764</v>
      </c>
      <c r="B79" s="1218"/>
      <c r="C79" s="1218"/>
      <c r="D79" s="1218"/>
      <c r="E79" s="1218"/>
      <c r="F79" s="1218"/>
      <c r="G79" s="1218"/>
      <c r="H79" s="1218"/>
      <c r="I79" s="1218"/>
      <c r="J79" s="1218"/>
      <c r="K79" s="547"/>
      <c r="L79" s="547"/>
    </row>
    <row r="80" spans="1:12" s="534" customFormat="1" ht="18" hidden="1" customHeight="1">
      <c r="A80" s="539"/>
      <c r="B80" s="549"/>
      <c r="C80" s="549"/>
      <c r="D80" s="549"/>
      <c r="E80" s="549"/>
      <c r="F80" s="549"/>
      <c r="G80" s="549"/>
      <c r="H80" s="549"/>
      <c r="I80" s="549"/>
      <c r="J80" s="549"/>
      <c r="K80" s="540"/>
    </row>
    <row r="81" spans="1:11" s="534" customFormat="1" ht="19.5" customHeight="1">
      <c r="A81" s="539"/>
      <c r="B81" s="550"/>
      <c r="C81" s="549"/>
      <c r="D81" s="1210" t="s">
        <v>716</v>
      </c>
      <c r="E81" s="1210"/>
      <c r="F81" s="1210"/>
      <c r="G81" s="1210"/>
      <c r="H81" s="1210"/>
      <c r="I81" s="1210"/>
      <c r="J81" s="549"/>
      <c r="K81" s="540"/>
    </row>
    <row r="82" spans="1:11" s="534" customFormat="1" ht="28.9" customHeight="1">
      <c r="A82" s="539"/>
      <c r="B82" s="538"/>
      <c r="C82" s="538"/>
      <c r="D82" s="548" t="s">
        <v>350</v>
      </c>
      <c r="E82" s="1212" t="s">
        <v>717</v>
      </c>
      <c r="F82" s="1212"/>
      <c r="G82" s="1212"/>
      <c r="H82" s="1212"/>
      <c r="I82" s="1212"/>
      <c r="J82" s="549"/>
      <c r="K82" s="540"/>
    </row>
    <row r="83" spans="1:11" s="534" customFormat="1" ht="30.6" customHeight="1">
      <c r="A83" s="539"/>
      <c r="B83" s="542"/>
      <c r="C83" s="542"/>
      <c r="D83" s="542" t="s">
        <v>351</v>
      </c>
      <c r="E83" s="1208" t="s">
        <v>981</v>
      </c>
      <c r="F83" s="1208"/>
      <c r="G83" s="1208"/>
      <c r="H83" s="1208"/>
      <c r="I83" s="1208"/>
      <c r="J83" s="549"/>
      <c r="K83" s="540"/>
    </row>
    <row r="84" spans="1:11" s="534" customFormat="1" ht="21.6" customHeight="1">
      <c r="A84" s="539"/>
      <c r="B84" s="579"/>
      <c r="C84" s="580"/>
      <c r="D84" s="542" t="s">
        <v>347</v>
      </c>
      <c r="E84" s="1208" t="s">
        <v>983</v>
      </c>
      <c r="F84" s="1208"/>
      <c r="G84" s="1208"/>
      <c r="H84" s="1208"/>
      <c r="I84" s="1208"/>
      <c r="J84" s="549"/>
      <c r="K84" s="540"/>
    </row>
    <row r="85" spans="1:11" s="534" customFormat="1" ht="38.450000000000003" customHeight="1">
      <c r="A85" s="539"/>
      <c r="B85" s="579"/>
      <c r="C85" s="580"/>
      <c r="D85" s="1105" t="s">
        <v>718</v>
      </c>
      <c r="E85" s="1105"/>
      <c r="F85" s="1105"/>
      <c r="G85" s="1105"/>
      <c r="H85" s="1105"/>
      <c r="I85" s="1105"/>
      <c r="J85" s="549"/>
      <c r="K85" s="540"/>
    </row>
    <row r="86" spans="1:11" s="534" customFormat="1" ht="58.5" customHeight="1">
      <c r="A86" s="539"/>
      <c r="B86" s="1207" t="s">
        <v>957</v>
      </c>
      <c r="C86" s="1207"/>
      <c r="D86" s="1207"/>
      <c r="E86" s="1207"/>
      <c r="F86" s="1207"/>
      <c r="G86" s="1207"/>
      <c r="H86" s="1207"/>
      <c r="I86" s="1207"/>
      <c r="J86" s="549"/>
      <c r="K86" s="540"/>
    </row>
    <row r="87" spans="1:11" s="534" customFormat="1" ht="15" customHeight="1">
      <c r="A87" s="539"/>
      <c r="B87" s="542" t="s">
        <v>350</v>
      </c>
      <c r="C87" s="542"/>
      <c r="D87" s="542"/>
      <c r="E87" s="549" t="s">
        <v>719</v>
      </c>
      <c r="F87" s="549"/>
      <c r="G87" s="549"/>
      <c r="H87" s="549"/>
      <c r="I87" s="549"/>
      <c r="J87" s="549"/>
      <c r="K87" s="540"/>
    </row>
    <row r="88" spans="1:11" s="534" customFormat="1" ht="15" customHeight="1">
      <c r="A88" s="539"/>
      <c r="B88" s="542" t="s">
        <v>351</v>
      </c>
      <c r="C88" s="542"/>
      <c r="D88" s="542"/>
      <c r="E88" s="1217" t="s">
        <v>984</v>
      </c>
      <c r="F88" s="1217"/>
      <c r="G88" s="1217"/>
      <c r="H88" s="1217"/>
      <c r="I88" s="1217"/>
      <c r="J88" s="549"/>
      <c r="K88" s="540"/>
    </row>
    <row r="89" spans="1:11" s="534" customFormat="1" ht="15" customHeight="1">
      <c r="A89" s="539"/>
      <c r="B89" s="542" t="s">
        <v>347</v>
      </c>
      <c r="C89" s="542"/>
      <c r="D89" s="542"/>
      <c r="E89" s="1217" t="s">
        <v>985</v>
      </c>
      <c r="F89" s="1217"/>
      <c r="G89" s="1217"/>
      <c r="H89" s="1217"/>
      <c r="I89" s="1217"/>
      <c r="J89" s="549"/>
      <c r="K89" s="540"/>
    </row>
    <row r="90" spans="1:11" s="534" customFormat="1" ht="15.75" customHeight="1">
      <c r="A90" s="539"/>
      <c r="B90" s="1207" t="s">
        <v>720</v>
      </c>
      <c r="C90" s="1207"/>
      <c r="D90" s="1207"/>
      <c r="E90" s="1207"/>
      <c r="F90" s="1207"/>
      <c r="G90" s="1207"/>
      <c r="H90" s="1207"/>
      <c r="I90" s="1207"/>
      <c r="J90" s="549"/>
      <c r="K90" s="540"/>
    </row>
    <row r="91" spans="1:11" ht="1.9" customHeight="1">
      <c r="B91" s="551"/>
      <c r="C91" s="551"/>
      <c r="D91" s="551"/>
      <c r="E91" s="552"/>
      <c r="F91" s="552"/>
      <c r="G91" s="552"/>
    </row>
    <row r="92" spans="1:11" ht="12" customHeight="1">
      <c r="B92" s="1219"/>
      <c r="C92" s="1220"/>
      <c r="D92" s="1220"/>
      <c r="E92" s="1220"/>
      <c r="F92" s="1221"/>
      <c r="G92" s="552"/>
      <c r="H92" s="1228"/>
      <c r="I92" s="1229"/>
    </row>
    <row r="93" spans="1:11" ht="12" customHeight="1">
      <c r="B93" s="1222"/>
      <c r="C93" s="1223"/>
      <c r="D93" s="1223"/>
      <c r="E93" s="1223"/>
      <c r="F93" s="1224"/>
      <c r="G93" s="552"/>
      <c r="H93" s="1230"/>
      <c r="I93" s="1231"/>
    </row>
    <row r="94" spans="1:11" ht="12" customHeight="1">
      <c r="B94" s="1222"/>
      <c r="C94" s="1223"/>
      <c r="D94" s="1223"/>
      <c r="E94" s="1223"/>
      <c r="F94" s="1224"/>
      <c r="G94" s="552"/>
      <c r="H94" s="1230"/>
      <c r="I94" s="1231"/>
    </row>
    <row r="95" spans="1:11" ht="12" customHeight="1">
      <c r="B95" s="1222"/>
      <c r="C95" s="1223"/>
      <c r="D95" s="1223"/>
      <c r="E95" s="1223"/>
      <c r="F95" s="1224"/>
      <c r="G95" s="552"/>
      <c r="H95" s="1230"/>
      <c r="I95" s="1231"/>
    </row>
    <row r="96" spans="1:11" ht="12" customHeight="1">
      <c r="B96" s="1225"/>
      <c r="C96" s="1226"/>
      <c r="D96" s="1226"/>
      <c r="E96" s="1226"/>
      <c r="F96" s="1227"/>
      <c r="G96" s="554"/>
      <c r="H96" s="1232"/>
      <c r="I96" s="1233"/>
      <c r="J96" s="555"/>
      <c r="K96" s="532"/>
    </row>
    <row r="97" spans="1:12">
      <c r="B97" s="1234" t="s">
        <v>721</v>
      </c>
      <c r="C97" s="1234"/>
      <c r="D97" s="1234"/>
      <c r="E97" s="1234"/>
      <c r="F97" s="1234"/>
      <c r="G97" s="554"/>
      <c r="H97" s="1234" t="s">
        <v>763</v>
      </c>
      <c r="I97" s="1234"/>
      <c r="J97" s="555"/>
      <c r="K97" s="532"/>
    </row>
    <row r="98" spans="1:12" ht="9" customHeight="1">
      <c r="B98" s="551"/>
      <c r="C98" s="551"/>
      <c r="D98" s="551"/>
      <c r="E98" s="554"/>
      <c r="F98" s="554"/>
      <c r="G98" s="554"/>
      <c r="I98" s="555"/>
      <c r="J98" s="555"/>
      <c r="K98" s="532"/>
    </row>
    <row r="99" spans="1:12" s="534" customFormat="1" ht="17.25" customHeight="1">
      <c r="A99" s="1218" t="s">
        <v>762</v>
      </c>
      <c r="B99" s="1218"/>
      <c r="C99" s="1218"/>
      <c r="D99" s="1218"/>
      <c r="E99" s="1218"/>
      <c r="F99" s="1218"/>
      <c r="G99" s="1218"/>
      <c r="H99" s="1218"/>
      <c r="I99" s="1218"/>
      <c r="J99" s="1218"/>
      <c r="K99" s="547"/>
      <c r="L99" s="547"/>
    </row>
    <row r="100" spans="1:12" s="534" customFormat="1" ht="6" customHeight="1">
      <c r="A100" s="539"/>
      <c r="B100" s="549"/>
      <c r="C100" s="549"/>
      <c r="D100" s="549"/>
      <c r="E100" s="549"/>
      <c r="F100" s="549"/>
      <c r="G100" s="549"/>
      <c r="H100" s="549"/>
      <c r="I100" s="549"/>
      <c r="J100" s="549"/>
      <c r="K100" s="540"/>
    </row>
    <row r="101" spans="1:12" s="534" customFormat="1" ht="18.75" customHeight="1">
      <c r="A101" s="539"/>
      <c r="B101" s="550"/>
      <c r="C101" s="549"/>
      <c r="D101" s="1210" t="s">
        <v>716</v>
      </c>
      <c r="E101" s="1210"/>
      <c r="F101" s="1210"/>
      <c r="G101" s="1210"/>
      <c r="H101" s="1210"/>
      <c r="I101" s="1210"/>
      <c r="J101" s="549"/>
      <c r="K101" s="540"/>
    </row>
    <row r="102" spans="1:12" s="534" customFormat="1" ht="23.25" customHeight="1">
      <c r="A102" s="539"/>
      <c r="B102" s="538"/>
      <c r="C102" s="538"/>
      <c r="D102" s="548" t="s">
        <v>350</v>
      </c>
      <c r="E102" s="1212" t="s">
        <v>717</v>
      </c>
      <c r="F102" s="1212"/>
      <c r="G102" s="1212"/>
      <c r="H102" s="1212"/>
      <c r="I102" s="1212"/>
      <c r="J102" s="549"/>
      <c r="K102" s="540"/>
    </row>
    <row r="103" spans="1:12" s="534" customFormat="1" ht="22.5">
      <c r="A103" s="539"/>
      <c r="B103" s="542"/>
      <c r="C103" s="542"/>
      <c r="D103" s="542" t="s">
        <v>351</v>
      </c>
      <c r="E103" s="1208" t="s">
        <v>981</v>
      </c>
      <c r="F103" s="1208"/>
      <c r="G103" s="1208"/>
      <c r="H103" s="1208"/>
      <c r="I103" s="1208"/>
      <c r="J103" s="549"/>
      <c r="K103" s="540"/>
    </row>
    <row r="104" spans="1:12" s="534" customFormat="1" ht="13.5" customHeight="1">
      <c r="A104" s="539"/>
      <c r="B104" s="579"/>
      <c r="C104" s="580"/>
      <c r="D104" s="542" t="s">
        <v>347</v>
      </c>
      <c r="E104" s="1208" t="s">
        <v>983</v>
      </c>
      <c r="F104" s="1208"/>
      <c r="G104" s="1208"/>
      <c r="H104" s="1208"/>
      <c r="I104" s="1208"/>
      <c r="J104" s="549"/>
      <c r="K104" s="540"/>
    </row>
    <row r="105" spans="1:12" s="534" customFormat="1" ht="38.25" customHeight="1">
      <c r="A105" s="539"/>
      <c r="B105" s="579"/>
      <c r="C105" s="580"/>
      <c r="D105" s="1105" t="s">
        <v>718</v>
      </c>
      <c r="E105" s="1105"/>
      <c r="F105" s="1105"/>
      <c r="G105" s="1105"/>
      <c r="H105" s="1105"/>
      <c r="I105" s="1105"/>
      <c r="J105" s="549"/>
      <c r="K105" s="540"/>
    </row>
    <row r="106" spans="1:12" s="534" customFormat="1" ht="58.5" customHeight="1">
      <c r="A106" s="539"/>
      <c r="B106" s="1207" t="s">
        <v>958</v>
      </c>
      <c r="C106" s="1207"/>
      <c r="D106" s="1207"/>
      <c r="E106" s="1207"/>
      <c r="F106" s="1207"/>
      <c r="G106" s="1207"/>
      <c r="H106" s="1207"/>
      <c r="I106" s="1207"/>
      <c r="J106" s="549"/>
      <c r="K106" s="540"/>
    </row>
    <row r="107" spans="1:12" s="534" customFormat="1" ht="15" customHeight="1">
      <c r="A107" s="539"/>
      <c r="B107" s="542" t="s">
        <v>350</v>
      </c>
      <c r="C107" s="542"/>
      <c r="D107" s="542"/>
      <c r="E107" s="549" t="s">
        <v>719</v>
      </c>
      <c r="F107" s="549"/>
      <c r="G107" s="549"/>
      <c r="H107" s="549"/>
      <c r="I107" s="549"/>
      <c r="J107" s="549"/>
      <c r="K107" s="540"/>
    </row>
    <row r="108" spans="1:12" s="534" customFormat="1" ht="15" customHeight="1">
      <c r="A108" s="539"/>
      <c r="B108" s="542" t="s">
        <v>351</v>
      </c>
      <c r="C108" s="542"/>
      <c r="D108" s="542"/>
      <c r="E108" s="1217" t="s">
        <v>984</v>
      </c>
      <c r="F108" s="1217"/>
      <c r="G108" s="1217"/>
      <c r="H108" s="1217"/>
      <c r="I108" s="1217"/>
      <c r="J108" s="549"/>
      <c r="K108" s="540"/>
    </row>
    <row r="109" spans="1:12" s="534" customFormat="1" ht="15" customHeight="1">
      <c r="A109" s="539"/>
      <c r="B109" s="542" t="s">
        <v>347</v>
      </c>
      <c r="C109" s="542"/>
      <c r="D109" s="542"/>
      <c r="E109" s="1217" t="s">
        <v>985</v>
      </c>
      <c r="F109" s="1217"/>
      <c r="G109" s="1217"/>
      <c r="H109" s="1217"/>
      <c r="I109" s="1217"/>
      <c r="J109" s="549"/>
      <c r="K109" s="540"/>
    </row>
    <row r="110" spans="1:12" s="534" customFormat="1" ht="15.75" customHeight="1">
      <c r="A110" s="539"/>
      <c r="B110" s="1207" t="s">
        <v>720</v>
      </c>
      <c r="C110" s="1207"/>
      <c r="D110" s="1207"/>
      <c r="E110" s="1207"/>
      <c r="F110" s="1207"/>
      <c r="G110" s="1207"/>
      <c r="H110" s="1207"/>
      <c r="I110" s="1207"/>
      <c r="J110" s="549"/>
      <c r="K110" s="540"/>
    </row>
    <row r="111" spans="1:12" ht="6" customHeight="1">
      <c r="B111" s="551"/>
      <c r="C111" s="551"/>
      <c r="D111" s="551"/>
      <c r="E111" s="552"/>
      <c r="F111" s="552"/>
      <c r="G111" s="552"/>
    </row>
    <row r="112" spans="1:12" ht="12" customHeight="1">
      <c r="B112" s="1219"/>
      <c r="C112" s="1220"/>
      <c r="D112" s="1220"/>
      <c r="E112" s="1220"/>
      <c r="F112" s="1236"/>
      <c r="G112" s="552"/>
      <c r="H112" s="1228"/>
      <c r="I112" s="1237"/>
    </row>
    <row r="113" spans="2:11" ht="12" customHeight="1">
      <c r="B113" s="1222"/>
      <c r="C113" s="1223"/>
      <c r="D113" s="1223"/>
      <c r="E113" s="1223"/>
      <c r="F113" s="1224"/>
      <c r="G113" s="552"/>
      <c r="H113" s="1230"/>
      <c r="I113" s="1231"/>
    </row>
    <row r="114" spans="2:11" ht="12" customHeight="1">
      <c r="B114" s="1222"/>
      <c r="C114" s="1223"/>
      <c r="D114" s="1223"/>
      <c r="E114" s="1223"/>
      <c r="F114" s="1224"/>
      <c r="G114" s="552"/>
      <c r="H114" s="1230"/>
      <c r="I114" s="1231"/>
    </row>
    <row r="115" spans="2:11" ht="12" customHeight="1">
      <c r="B115" s="1222"/>
      <c r="C115" s="1223"/>
      <c r="D115" s="1223"/>
      <c r="E115" s="1223"/>
      <c r="F115" s="1224"/>
      <c r="G115" s="552"/>
      <c r="H115" s="1230"/>
      <c r="I115" s="1231"/>
    </row>
    <row r="116" spans="2:11" ht="18" customHeight="1">
      <c r="B116" s="1225"/>
      <c r="C116" s="1226"/>
      <c r="D116" s="1226"/>
      <c r="E116" s="1226"/>
      <c r="F116" s="1227"/>
      <c r="G116" s="554"/>
      <c r="H116" s="1232"/>
      <c r="I116" s="1233"/>
      <c r="J116" s="555"/>
      <c r="K116" s="532"/>
    </row>
    <row r="117" spans="2:11" ht="7.5" customHeight="1">
      <c r="B117" s="642"/>
      <c r="C117" s="642"/>
      <c r="D117" s="642"/>
      <c r="E117" s="642"/>
      <c r="F117" s="642"/>
      <c r="G117" s="554"/>
      <c r="H117" s="555"/>
      <c r="I117" s="555"/>
      <c r="J117" s="555"/>
      <c r="K117" s="532"/>
    </row>
    <row r="118" spans="2:11" ht="17.649999999999999" customHeight="1">
      <c r="B118" s="1234" t="s">
        <v>721</v>
      </c>
      <c r="C118" s="1234"/>
      <c r="D118" s="1234"/>
      <c r="E118" s="1234"/>
      <c r="F118" s="1234"/>
      <c r="G118" s="554"/>
      <c r="H118" s="1234" t="s">
        <v>761</v>
      </c>
      <c r="I118" s="1234"/>
      <c r="J118" s="555"/>
      <c r="K118" s="532"/>
    </row>
    <row r="119" spans="2:11" ht="7.9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48"/>
  <sheetViews>
    <sheetView view="pageBreakPreview" topLeftCell="A16" zoomScale="130" zoomScaleNormal="115" zoomScaleSheetLayoutView="130" workbookViewId="0">
      <selection activeCell="B32" sqref="B32:AE32"/>
    </sheetView>
  </sheetViews>
  <sheetFormatPr defaultColWidth="9.140625" defaultRowHeight="12.75"/>
  <cols>
    <col min="1" max="1" width="3.28515625" style="260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2" ht="7.9" customHeight="1">
      <c r="A1" s="1238"/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  <c r="R1" s="1238"/>
      <c r="S1" s="1238"/>
      <c r="T1" s="1238"/>
      <c r="U1" s="1238"/>
      <c r="V1" s="1238"/>
      <c r="W1" s="1238"/>
      <c r="X1" s="1238"/>
      <c r="Y1" s="1238"/>
      <c r="Z1" s="1238"/>
      <c r="AA1" s="1238"/>
      <c r="AB1" s="1238"/>
      <c r="AC1" s="1238"/>
      <c r="AD1" s="1238"/>
      <c r="AE1" s="1238"/>
      <c r="AF1" s="1238"/>
    </row>
    <row r="2" spans="1:32" ht="7.15" customHeight="1">
      <c r="A2" s="657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</row>
    <row r="3" spans="1:32" ht="24.6" customHeight="1">
      <c r="A3" s="657"/>
      <c r="B3" s="1206" t="s">
        <v>708</v>
      </c>
      <c r="C3" s="1193"/>
      <c r="D3" s="1193"/>
      <c r="E3" s="1193"/>
      <c r="F3" s="1193"/>
      <c r="G3" s="1193"/>
      <c r="H3" s="1193"/>
      <c r="I3" s="1193"/>
      <c r="J3" s="1193"/>
      <c r="K3" s="1193"/>
      <c r="L3" s="1193"/>
      <c r="M3" s="1193"/>
      <c r="N3" s="1193"/>
      <c r="O3" s="1193"/>
      <c r="P3" s="1193"/>
      <c r="Q3" s="1193"/>
      <c r="R3" s="1193"/>
      <c r="S3" s="1193"/>
      <c r="T3" s="1193"/>
      <c r="U3" s="1193"/>
      <c r="V3" s="1193"/>
      <c r="W3" s="1193"/>
      <c r="X3" s="1193"/>
      <c r="Y3" s="1193"/>
      <c r="Z3" s="1193"/>
      <c r="AA3" s="1193"/>
      <c r="AB3" s="1193"/>
      <c r="AC3" s="1193"/>
      <c r="AD3" s="1193"/>
      <c r="AE3" s="1193"/>
      <c r="AF3" s="1193"/>
    </row>
    <row r="4" spans="1:32" ht="12" customHeight="1">
      <c r="A4" s="658" t="s">
        <v>631</v>
      </c>
      <c r="B4" s="1206" t="s">
        <v>837</v>
      </c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3"/>
      <c r="P4" s="1193"/>
      <c r="Q4" s="1193"/>
      <c r="R4" s="1193"/>
      <c r="S4" s="1193"/>
      <c r="T4" s="1193"/>
      <c r="U4" s="1193"/>
      <c r="V4" s="1193"/>
      <c r="W4" s="1193"/>
      <c r="X4" s="1193"/>
      <c r="Y4" s="1193"/>
      <c r="Z4" s="1193"/>
      <c r="AA4" s="1193"/>
      <c r="AB4" s="1193"/>
      <c r="AC4" s="1193"/>
      <c r="AD4" s="1193"/>
      <c r="AE4" s="1193"/>
      <c r="AF4" s="559"/>
    </row>
    <row r="5" spans="1:32" ht="46.9" customHeight="1">
      <c r="A5" s="657"/>
      <c r="B5" s="1207" t="s">
        <v>959</v>
      </c>
      <c r="C5" s="1193"/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193"/>
      <c r="S5" s="1193"/>
      <c r="T5" s="1193"/>
      <c r="U5" s="1193"/>
      <c r="V5" s="1193"/>
      <c r="W5" s="1193"/>
      <c r="X5" s="1193"/>
      <c r="Y5" s="1193"/>
      <c r="Z5" s="1193"/>
      <c r="AA5" s="1193"/>
      <c r="AB5" s="1193"/>
      <c r="AC5" s="1193"/>
      <c r="AD5" s="1193"/>
      <c r="AE5" s="1193"/>
      <c r="AF5" s="559"/>
    </row>
    <row r="6" spans="1:32" ht="27" customHeight="1">
      <c r="A6" s="659" t="s">
        <v>350</v>
      </c>
      <c r="B6" s="1208" t="s">
        <v>986</v>
      </c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  <c r="R6" s="1239"/>
      <c r="S6" s="1239"/>
      <c r="T6" s="1239"/>
      <c r="U6" s="1239"/>
      <c r="V6" s="1239"/>
      <c r="W6" s="1239"/>
      <c r="X6" s="1239"/>
      <c r="Y6" s="1239"/>
      <c r="Z6" s="1239"/>
      <c r="AA6" s="1239"/>
      <c r="AB6" s="1239"/>
      <c r="AC6" s="1239"/>
      <c r="AD6" s="1239"/>
      <c r="AE6" s="1239"/>
      <c r="AF6" s="559"/>
    </row>
    <row r="7" spans="1:32" ht="27" customHeight="1">
      <c r="A7" s="659" t="s">
        <v>351</v>
      </c>
      <c r="B7" s="1208" t="s">
        <v>987</v>
      </c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239"/>
      <c r="Q7" s="1239"/>
      <c r="R7" s="1239"/>
      <c r="S7" s="1239"/>
      <c r="T7" s="1239"/>
      <c r="U7" s="1239"/>
      <c r="V7" s="1239"/>
      <c r="W7" s="1239"/>
      <c r="X7" s="1239"/>
      <c r="Y7" s="1239"/>
      <c r="Z7" s="1239"/>
      <c r="AA7" s="1239"/>
      <c r="AB7" s="1239"/>
      <c r="AC7" s="1239"/>
      <c r="AD7" s="1239"/>
      <c r="AE7" s="1239"/>
      <c r="AF7" s="559"/>
    </row>
    <row r="8" spans="1:32" ht="38.65" customHeight="1">
      <c r="A8" s="659" t="s">
        <v>347</v>
      </c>
      <c r="B8" s="1208" t="s">
        <v>988</v>
      </c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39"/>
      <c r="U8" s="1239"/>
      <c r="V8" s="1239"/>
      <c r="W8" s="1239"/>
      <c r="X8" s="1239"/>
      <c r="Y8" s="1239"/>
      <c r="Z8" s="1239"/>
      <c r="AA8" s="1239"/>
      <c r="AB8" s="1239"/>
      <c r="AC8" s="1239"/>
      <c r="AD8" s="1239"/>
      <c r="AE8" s="1239"/>
      <c r="AF8" s="559"/>
    </row>
    <row r="9" spans="1:32" ht="117.6" customHeight="1">
      <c r="A9" s="659" t="s">
        <v>348</v>
      </c>
      <c r="B9" s="1165" t="s">
        <v>954</v>
      </c>
      <c r="C9" s="1165"/>
      <c r="D9" s="1165"/>
      <c r="E9" s="1165"/>
      <c r="F9" s="1165"/>
      <c r="G9" s="1165"/>
      <c r="H9" s="1165"/>
      <c r="I9" s="1165"/>
      <c r="J9" s="1165"/>
      <c r="K9" s="1165"/>
      <c r="L9" s="1165"/>
      <c r="M9" s="1165"/>
      <c r="N9" s="1165"/>
      <c r="O9" s="1165"/>
      <c r="P9" s="1165"/>
      <c r="Q9" s="1165"/>
      <c r="R9" s="1165"/>
      <c r="S9" s="1165"/>
      <c r="T9" s="1165"/>
      <c r="U9" s="1165"/>
      <c r="V9" s="1165"/>
      <c r="W9" s="1165"/>
      <c r="X9" s="1165"/>
      <c r="Y9" s="1165"/>
      <c r="Z9" s="1165"/>
      <c r="AA9" s="1165"/>
      <c r="AB9" s="1165"/>
      <c r="AC9" s="1165"/>
      <c r="AD9" s="1165"/>
      <c r="AE9" s="1165"/>
      <c r="AF9" s="559"/>
    </row>
    <row r="10" spans="1:32">
      <c r="A10" s="659" t="s">
        <v>349</v>
      </c>
      <c r="B10" s="1212" t="s">
        <v>924</v>
      </c>
      <c r="C10" s="1212"/>
      <c r="D10" s="1212"/>
      <c r="E10" s="1212"/>
      <c r="F10" s="1212"/>
      <c r="G10" s="1212"/>
      <c r="H10" s="1212"/>
      <c r="I10" s="1212"/>
      <c r="J10" s="1212"/>
      <c r="K10" s="1212"/>
      <c r="L10" s="1212"/>
      <c r="M10" s="1212"/>
      <c r="N10" s="1212"/>
      <c r="O10" s="1212"/>
      <c r="P10" s="1212"/>
      <c r="Q10" s="1212"/>
      <c r="R10" s="1212"/>
      <c r="S10" s="1212"/>
      <c r="T10" s="1212"/>
      <c r="U10" s="1212"/>
      <c r="V10" s="1212"/>
      <c r="W10" s="1212"/>
      <c r="X10" s="1212"/>
      <c r="Y10" s="1212"/>
      <c r="Z10" s="1212"/>
      <c r="AA10" s="1212"/>
      <c r="AB10" s="1212"/>
      <c r="AC10" s="1212"/>
      <c r="AD10" s="1212"/>
      <c r="AE10" s="1212"/>
      <c r="AF10" s="559"/>
    </row>
    <row r="11" spans="1:32" ht="54" customHeight="1">
      <c r="A11" s="659" t="s">
        <v>449</v>
      </c>
      <c r="B11" s="1207" t="s">
        <v>923</v>
      </c>
      <c r="C11" s="1193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  <c r="AB11" s="1193"/>
      <c r="AC11" s="1193"/>
      <c r="AD11" s="1193"/>
      <c r="AE11" s="1193"/>
      <c r="AF11" s="559"/>
    </row>
    <row r="12" spans="1:32" ht="132.6" customHeight="1">
      <c r="A12" s="659" t="s">
        <v>619</v>
      </c>
      <c r="B12" s="1207" t="s">
        <v>903</v>
      </c>
      <c r="C12" s="1193"/>
      <c r="D12" s="1193"/>
      <c r="E12" s="1193"/>
      <c r="F12" s="1193"/>
      <c r="G12" s="1193"/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3"/>
      <c r="S12" s="1193"/>
      <c r="T12" s="1193"/>
      <c r="U12" s="1193"/>
      <c r="V12" s="1193"/>
      <c r="W12" s="1193"/>
      <c r="X12" s="1193"/>
      <c r="Y12" s="1193"/>
      <c r="Z12" s="1193"/>
      <c r="AA12" s="1193"/>
      <c r="AB12" s="1193"/>
      <c r="AC12" s="1193"/>
      <c r="AD12" s="1193"/>
      <c r="AE12" s="1193"/>
      <c r="AF12" s="559"/>
    </row>
    <row r="13" spans="1:32" ht="24" customHeight="1">
      <c r="A13" s="659" t="s">
        <v>776</v>
      </c>
      <c r="B13" s="1207" t="s">
        <v>911</v>
      </c>
      <c r="C13" s="1193"/>
      <c r="D13" s="1193"/>
      <c r="E13" s="1193"/>
      <c r="F13" s="1193"/>
      <c r="G13" s="1193"/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1193"/>
      <c r="V13" s="1193"/>
      <c r="W13" s="1193"/>
      <c r="X13" s="1193"/>
      <c r="Y13" s="1193"/>
      <c r="Z13" s="1193"/>
      <c r="AA13" s="1193"/>
      <c r="AB13" s="1193"/>
      <c r="AC13" s="1193"/>
      <c r="AD13" s="1193"/>
      <c r="AE13" s="1193"/>
      <c r="AF13" s="559"/>
    </row>
    <row r="14" spans="1:32" ht="22.9" customHeight="1">
      <c r="A14" s="659" t="s">
        <v>775</v>
      </c>
      <c r="B14" s="1207" t="s">
        <v>907</v>
      </c>
      <c r="C14" s="1193"/>
      <c r="D14" s="1193"/>
      <c r="E14" s="1193"/>
      <c r="F14" s="1193"/>
      <c r="G14" s="1193"/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3"/>
      <c r="AA14" s="1193"/>
      <c r="AB14" s="1193"/>
      <c r="AC14" s="1193"/>
      <c r="AD14" s="1193"/>
      <c r="AE14" s="1193"/>
      <c r="AF14" s="559"/>
    </row>
    <row r="15" spans="1:32" ht="12.6" customHeight="1">
      <c r="A15" s="659" t="s">
        <v>774</v>
      </c>
      <c r="B15" s="1207" t="s">
        <v>925</v>
      </c>
      <c r="C15" s="1193"/>
      <c r="D15" s="1193"/>
      <c r="E15" s="1193"/>
      <c r="F15" s="1193"/>
      <c r="G15" s="1193"/>
      <c r="H15" s="1193"/>
      <c r="I15" s="1193"/>
      <c r="J15" s="1193"/>
      <c r="K15" s="1193"/>
      <c r="L15" s="1193"/>
      <c r="M15" s="1193"/>
      <c r="N15" s="1193"/>
      <c r="O15" s="1193"/>
      <c r="P15" s="1193"/>
      <c r="Q15" s="1193"/>
      <c r="R15" s="1193"/>
      <c r="S15" s="1193"/>
      <c r="T15" s="1193"/>
      <c r="U15" s="1193"/>
      <c r="V15" s="1193"/>
      <c r="W15" s="1193"/>
      <c r="X15" s="1193"/>
      <c r="Y15" s="1193"/>
      <c r="Z15" s="1193"/>
      <c r="AA15" s="1193"/>
      <c r="AB15" s="1193"/>
      <c r="AC15" s="1193"/>
      <c r="AD15" s="1193"/>
      <c r="AE15" s="1193"/>
      <c r="AF15" s="559"/>
    </row>
    <row r="16" spans="1:32" ht="16.149999999999999" customHeight="1">
      <c r="A16" s="659"/>
      <c r="B16" s="1240" t="s">
        <v>782</v>
      </c>
      <c r="C16" s="1240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0"/>
      <c r="P16" s="1240"/>
      <c r="Q16" s="1240"/>
      <c r="R16" s="1240"/>
      <c r="S16" s="1240"/>
      <c r="T16" s="1240"/>
      <c r="U16" s="1240"/>
      <c r="V16" s="1240"/>
      <c r="W16" s="1240"/>
      <c r="X16" s="1240"/>
      <c r="Y16" s="1240"/>
      <c r="Z16" s="1240"/>
      <c r="AA16" s="1240"/>
      <c r="AB16" s="1240"/>
      <c r="AC16" s="1240"/>
      <c r="AD16" s="1240"/>
      <c r="AE16" s="1240"/>
      <c r="AF16" s="559"/>
    </row>
    <row r="17" spans="1:32" ht="11.45" customHeight="1">
      <c r="A17" s="658" t="s">
        <v>644</v>
      </c>
      <c r="B17" s="1206" t="s">
        <v>711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559"/>
    </row>
    <row r="18" spans="1:32" ht="13.15" customHeight="1">
      <c r="A18" s="659"/>
      <c r="B18" s="1207" t="s">
        <v>918</v>
      </c>
      <c r="C18" s="1193"/>
      <c r="D18" s="1193"/>
      <c r="E18" s="1193"/>
      <c r="F18" s="1193"/>
      <c r="G18" s="1193"/>
      <c r="H18" s="1193"/>
      <c r="I18" s="1193"/>
      <c r="J18" s="1193"/>
      <c r="K18" s="1193"/>
      <c r="L18" s="1193"/>
      <c r="M18" s="1193"/>
      <c r="N18" s="1193"/>
      <c r="O18" s="1193"/>
      <c r="P18" s="1193"/>
      <c r="Q18" s="1193"/>
      <c r="R18" s="1193"/>
      <c r="S18" s="1193"/>
      <c r="T18" s="1193"/>
      <c r="U18" s="1193"/>
      <c r="V18" s="1193"/>
      <c r="W18" s="1193"/>
      <c r="X18" s="1193"/>
      <c r="Y18" s="1193"/>
      <c r="Z18" s="1193"/>
      <c r="AA18" s="1193"/>
      <c r="AB18" s="1193"/>
      <c r="AC18" s="1193"/>
      <c r="AD18" s="1193"/>
      <c r="AE18" s="1193"/>
      <c r="AF18" s="559"/>
    </row>
    <row r="19" spans="1:32" ht="25.15" customHeight="1">
      <c r="A19" s="659" t="s">
        <v>350</v>
      </c>
      <c r="B19" s="1208" t="s">
        <v>989</v>
      </c>
      <c r="C19" s="1239"/>
      <c r="D19" s="1239"/>
      <c r="E19" s="1239"/>
      <c r="F19" s="1239"/>
      <c r="G19" s="1239"/>
      <c r="H19" s="1239"/>
      <c r="I19" s="1239"/>
      <c r="J19" s="1239"/>
      <c r="K19" s="1239"/>
      <c r="L19" s="1239"/>
      <c r="M19" s="1239"/>
      <c r="N19" s="1239"/>
      <c r="O19" s="1239"/>
      <c r="P19" s="1239"/>
      <c r="Q19" s="1239"/>
      <c r="R19" s="1239"/>
      <c r="S19" s="1239"/>
      <c r="T19" s="1239"/>
      <c r="U19" s="1239"/>
      <c r="V19" s="1239"/>
      <c r="W19" s="1239"/>
      <c r="X19" s="1239"/>
      <c r="Y19" s="1239"/>
      <c r="Z19" s="1239"/>
      <c r="AA19" s="1239"/>
      <c r="AB19" s="1239"/>
      <c r="AC19" s="1239"/>
      <c r="AD19" s="1239"/>
      <c r="AE19" s="1239"/>
      <c r="AF19" s="559"/>
    </row>
    <row r="20" spans="1:32" ht="23.45" customHeight="1">
      <c r="A20" s="659" t="s">
        <v>351</v>
      </c>
      <c r="B20" s="1208" t="s">
        <v>990</v>
      </c>
      <c r="C20" s="1239"/>
      <c r="D20" s="1239"/>
      <c r="E20" s="1239"/>
      <c r="F20" s="1239"/>
      <c r="G20" s="1239"/>
      <c r="H20" s="1239"/>
      <c r="I20" s="1239"/>
      <c r="J20" s="1239"/>
      <c r="K20" s="1239"/>
      <c r="L20" s="1239"/>
      <c r="M20" s="1239"/>
      <c r="N20" s="1239"/>
      <c r="O20" s="1239"/>
      <c r="P20" s="1239"/>
      <c r="Q20" s="1239"/>
      <c r="R20" s="1239"/>
      <c r="S20" s="1239"/>
      <c r="T20" s="1239"/>
      <c r="U20" s="1239"/>
      <c r="V20" s="1239"/>
      <c r="W20" s="1239"/>
      <c r="X20" s="1239"/>
      <c r="Y20" s="1239"/>
      <c r="Z20" s="1239"/>
      <c r="AA20" s="1239"/>
      <c r="AB20" s="1239"/>
      <c r="AC20" s="1239"/>
      <c r="AD20" s="1239"/>
      <c r="AE20" s="1239"/>
      <c r="AF20" s="559"/>
    </row>
    <row r="21" spans="1:32" ht="33.6" customHeight="1">
      <c r="A21" s="659" t="s">
        <v>347</v>
      </c>
      <c r="B21" s="1207" t="s">
        <v>938</v>
      </c>
      <c r="C21" s="1193"/>
      <c r="D21" s="1193"/>
      <c r="E21" s="1193"/>
      <c r="F21" s="1193"/>
      <c r="G21" s="1193"/>
      <c r="H21" s="1193"/>
      <c r="I21" s="1193"/>
      <c r="J21" s="1193"/>
      <c r="K21" s="1193"/>
      <c r="L21" s="1193"/>
      <c r="M21" s="1193"/>
      <c r="N21" s="1193"/>
      <c r="O21" s="1193"/>
      <c r="P21" s="1193"/>
      <c r="Q21" s="1193"/>
      <c r="R21" s="1193"/>
      <c r="S21" s="1193"/>
      <c r="T21" s="1193"/>
      <c r="U21" s="1193"/>
      <c r="V21" s="1193"/>
      <c r="W21" s="1193"/>
      <c r="X21" s="1193"/>
      <c r="Y21" s="1193"/>
      <c r="Z21" s="1193"/>
      <c r="AA21" s="1193"/>
      <c r="AB21" s="1193"/>
      <c r="AC21" s="1193"/>
      <c r="AD21" s="1193"/>
      <c r="AE21" s="1193"/>
      <c r="AF21" s="559"/>
    </row>
    <row r="22" spans="1:32" ht="87.6" customHeight="1">
      <c r="A22" s="659" t="s">
        <v>348</v>
      </c>
      <c r="B22" s="1207" t="s">
        <v>970</v>
      </c>
      <c r="C22" s="1193"/>
      <c r="D22" s="1193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559"/>
    </row>
    <row r="23" spans="1:32">
      <c r="A23" s="659" t="s">
        <v>349</v>
      </c>
      <c r="B23" s="1212" t="s">
        <v>924</v>
      </c>
      <c r="C23" s="1212"/>
      <c r="D23" s="1212"/>
      <c r="E23" s="1212"/>
      <c r="F23" s="1212"/>
      <c r="G23" s="1212"/>
      <c r="H23" s="1212"/>
      <c r="I23" s="1212"/>
      <c r="J23" s="1212"/>
      <c r="K23" s="1212"/>
      <c r="L23" s="1212"/>
      <c r="M23" s="1212"/>
      <c r="N23" s="1212"/>
      <c r="O23" s="1212"/>
      <c r="P23" s="1212"/>
      <c r="Q23" s="1212"/>
      <c r="R23" s="1212"/>
      <c r="S23" s="1212"/>
      <c r="T23" s="1212"/>
      <c r="U23" s="1212"/>
      <c r="V23" s="1212"/>
      <c r="W23" s="1212"/>
      <c r="X23" s="1212"/>
      <c r="Y23" s="1212"/>
      <c r="Z23" s="1212"/>
      <c r="AA23" s="1212"/>
      <c r="AB23" s="1212"/>
      <c r="AC23" s="1212"/>
      <c r="AD23" s="1212"/>
      <c r="AE23" s="1212"/>
      <c r="AF23" s="559"/>
    </row>
    <row r="24" spans="1:32" ht="54" customHeight="1">
      <c r="A24" s="659" t="s">
        <v>449</v>
      </c>
      <c r="B24" s="1207" t="s">
        <v>923</v>
      </c>
      <c r="C24" s="1193"/>
      <c r="D24" s="1193"/>
      <c r="E24" s="1193"/>
      <c r="F24" s="1193"/>
      <c r="G24" s="1193"/>
      <c r="H24" s="1193"/>
      <c r="I24" s="1193"/>
      <c r="J24" s="1193"/>
      <c r="K24" s="1193"/>
      <c r="L24" s="1193"/>
      <c r="M24" s="1193"/>
      <c r="N24" s="1193"/>
      <c r="O24" s="1193"/>
      <c r="P24" s="1193"/>
      <c r="Q24" s="1193"/>
      <c r="R24" s="1193"/>
      <c r="S24" s="1193"/>
      <c r="T24" s="1193"/>
      <c r="U24" s="1193"/>
      <c r="V24" s="1193"/>
      <c r="W24" s="1193"/>
      <c r="X24" s="1193"/>
      <c r="Y24" s="1193"/>
      <c r="Z24" s="1193"/>
      <c r="AA24" s="1193"/>
      <c r="AB24" s="1193"/>
      <c r="AC24" s="1193"/>
      <c r="AD24" s="1193"/>
      <c r="AE24" s="1193"/>
      <c r="AF24" s="559"/>
    </row>
    <row r="25" spans="1:32" ht="142.15" customHeight="1">
      <c r="A25" s="659" t="s">
        <v>619</v>
      </c>
      <c r="B25" s="1207" t="s">
        <v>906</v>
      </c>
      <c r="C25" s="1193"/>
      <c r="D25" s="1193"/>
      <c r="E25" s="1193"/>
      <c r="F25" s="1193"/>
      <c r="G25" s="1193"/>
      <c r="H25" s="1193"/>
      <c r="I25" s="1193"/>
      <c r="J25" s="1193"/>
      <c r="K25" s="1193"/>
      <c r="L25" s="1193"/>
      <c r="M25" s="1193"/>
      <c r="N25" s="1193"/>
      <c r="O25" s="1193"/>
      <c r="P25" s="1193"/>
      <c r="Q25" s="1193"/>
      <c r="R25" s="1193"/>
      <c r="S25" s="1193"/>
      <c r="T25" s="1193"/>
      <c r="U25" s="1193"/>
      <c r="V25" s="1193"/>
      <c r="W25" s="1193"/>
      <c r="X25" s="1193"/>
      <c r="Y25" s="1193"/>
      <c r="Z25" s="1193"/>
      <c r="AA25" s="1193"/>
      <c r="AB25" s="1193"/>
      <c r="AC25" s="1193"/>
      <c r="AD25" s="1193"/>
      <c r="AE25" s="1193"/>
      <c r="AF25" s="559"/>
    </row>
    <row r="26" spans="1:32" ht="24.6" customHeight="1">
      <c r="A26" s="659" t="s">
        <v>776</v>
      </c>
      <c r="B26" s="1207" t="s">
        <v>911</v>
      </c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193"/>
      <c r="R26" s="1193"/>
      <c r="S26" s="1193"/>
      <c r="T26" s="1193"/>
      <c r="U26" s="1193"/>
      <c r="V26" s="1193"/>
      <c r="W26" s="1193"/>
      <c r="X26" s="1193"/>
      <c r="Y26" s="1193"/>
      <c r="Z26" s="1193"/>
      <c r="AA26" s="1193"/>
      <c r="AB26" s="1193"/>
      <c r="AC26" s="1193"/>
      <c r="AD26" s="1193"/>
      <c r="AE26" s="1193"/>
      <c r="AF26" s="559"/>
    </row>
    <row r="27" spans="1:32" ht="25.9" customHeight="1">
      <c r="A27" s="659" t="s">
        <v>775</v>
      </c>
      <c r="B27" s="1207" t="s">
        <v>907</v>
      </c>
      <c r="C27" s="1193"/>
      <c r="D27" s="1193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3"/>
      <c r="P27" s="1193"/>
      <c r="Q27" s="1193"/>
      <c r="R27" s="1193"/>
      <c r="S27" s="1193"/>
      <c r="T27" s="1193"/>
      <c r="U27" s="1193"/>
      <c r="V27" s="1193"/>
      <c r="W27" s="1193"/>
      <c r="X27" s="1193"/>
      <c r="Y27" s="1193"/>
      <c r="Z27" s="1193"/>
      <c r="AA27" s="1193"/>
      <c r="AB27" s="1193"/>
      <c r="AC27" s="1193"/>
      <c r="AD27" s="1193"/>
      <c r="AE27" s="1193"/>
      <c r="AF27" s="559"/>
    </row>
    <row r="28" spans="1:32" ht="24.6" customHeight="1">
      <c r="A28" s="659" t="s">
        <v>774</v>
      </c>
      <c r="B28" s="1207" t="s">
        <v>926</v>
      </c>
      <c r="C28" s="1193"/>
      <c r="D28" s="1193"/>
      <c r="E28" s="1193"/>
      <c r="F28" s="1193"/>
      <c r="G28" s="1193"/>
      <c r="H28" s="1193"/>
      <c r="I28" s="1193"/>
      <c r="J28" s="1193"/>
      <c r="K28" s="1193"/>
      <c r="L28" s="1193"/>
      <c r="M28" s="1193"/>
      <c r="N28" s="1193"/>
      <c r="O28" s="1193"/>
      <c r="P28" s="1193"/>
      <c r="Q28" s="1193"/>
      <c r="R28" s="1193"/>
      <c r="S28" s="1193"/>
      <c r="T28" s="1193"/>
      <c r="U28" s="1193"/>
      <c r="V28" s="1193"/>
      <c r="W28" s="1193"/>
      <c r="X28" s="1193"/>
      <c r="Y28" s="1193"/>
      <c r="Z28" s="1193"/>
      <c r="AA28" s="1193"/>
      <c r="AB28" s="1193"/>
      <c r="AC28" s="1193"/>
      <c r="AD28" s="1193"/>
      <c r="AE28" s="1193"/>
      <c r="AF28" s="559"/>
    </row>
    <row r="29" spans="1:32">
      <c r="A29" s="659"/>
      <c r="B29" s="1212" t="s">
        <v>900</v>
      </c>
      <c r="C29" s="1212"/>
      <c r="D29" s="1212"/>
      <c r="E29" s="1212"/>
      <c r="F29" s="1212"/>
      <c r="G29" s="1212"/>
      <c r="H29" s="1212"/>
      <c r="I29" s="1212"/>
      <c r="J29" s="1212"/>
      <c r="K29" s="1212"/>
      <c r="L29" s="1212"/>
      <c r="M29" s="1212"/>
      <c r="N29" s="1212"/>
      <c r="O29" s="1212"/>
      <c r="P29" s="1212"/>
      <c r="Q29" s="1212"/>
      <c r="R29" s="1212"/>
      <c r="S29" s="1212"/>
      <c r="T29" s="1212"/>
      <c r="U29" s="1212"/>
      <c r="V29" s="1212"/>
      <c r="W29" s="1212"/>
      <c r="X29" s="1212"/>
      <c r="Y29" s="1212"/>
      <c r="Z29" s="1212"/>
      <c r="AA29" s="1212"/>
      <c r="AB29" s="1212"/>
      <c r="AC29" s="1212"/>
      <c r="AD29" s="1212"/>
      <c r="AE29" s="1212"/>
      <c r="AF29" s="1212"/>
    </row>
    <row r="30" spans="1:32" ht="13.15" customHeight="1">
      <c r="A30" s="659"/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2"/>
      <c r="W30" s="1242"/>
      <c r="X30" s="1242"/>
      <c r="Y30" s="1242"/>
      <c r="Z30" s="1242"/>
      <c r="AA30" s="1242"/>
      <c r="AB30" s="1242"/>
      <c r="AC30" s="1242"/>
      <c r="AD30" s="1242"/>
      <c r="AE30" s="1242"/>
      <c r="AF30" s="559"/>
    </row>
    <row r="31" spans="1:32" ht="15" customHeight="1">
      <c r="A31" s="658" t="s">
        <v>712</v>
      </c>
      <c r="B31" s="1206" t="s">
        <v>709</v>
      </c>
      <c r="C31" s="1193"/>
      <c r="D31" s="1193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3"/>
      <c r="P31" s="1193"/>
      <c r="Q31" s="1193"/>
      <c r="R31" s="1193"/>
      <c r="S31" s="1193"/>
      <c r="T31" s="1193"/>
      <c r="U31" s="1193"/>
      <c r="V31" s="1193"/>
      <c r="W31" s="1193"/>
      <c r="X31" s="1193"/>
      <c r="Y31" s="1193"/>
      <c r="Z31" s="1193"/>
      <c r="AA31" s="1193"/>
      <c r="AB31" s="1193"/>
      <c r="AC31" s="1193"/>
      <c r="AD31" s="1193"/>
      <c r="AE31" s="1193"/>
      <c r="AF31" s="559"/>
    </row>
    <row r="32" spans="1:32" ht="13.9" customHeight="1">
      <c r="A32" s="657"/>
      <c r="B32" s="1207" t="s">
        <v>908</v>
      </c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  <c r="M32" s="1193"/>
      <c r="N32" s="1193"/>
      <c r="O32" s="1193"/>
      <c r="P32" s="1193"/>
      <c r="Q32" s="1193"/>
      <c r="R32" s="1193"/>
      <c r="S32" s="1193"/>
      <c r="T32" s="1193"/>
      <c r="U32" s="1193"/>
      <c r="V32" s="1193"/>
      <c r="W32" s="1193"/>
      <c r="X32" s="1193"/>
      <c r="Y32" s="1193"/>
      <c r="Z32" s="1193"/>
      <c r="AA32" s="1193"/>
      <c r="AB32" s="1193"/>
      <c r="AC32" s="1193"/>
      <c r="AD32" s="1193"/>
      <c r="AE32" s="1193"/>
      <c r="AF32" s="559"/>
    </row>
    <row r="33" spans="1:32" ht="22.9" customHeight="1">
      <c r="A33" s="659" t="s">
        <v>350</v>
      </c>
      <c r="B33" s="1207" t="s">
        <v>710</v>
      </c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193"/>
      <c r="AC33" s="1193"/>
      <c r="AD33" s="1193"/>
      <c r="AE33" s="1193"/>
      <c r="AF33" s="559"/>
    </row>
    <row r="34" spans="1:32" ht="23.45" customHeight="1">
      <c r="A34" s="659" t="s">
        <v>351</v>
      </c>
      <c r="B34" s="1207" t="s">
        <v>930</v>
      </c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559"/>
    </row>
    <row r="35" spans="1:32" ht="34.9" customHeight="1">
      <c r="A35" s="659" t="s">
        <v>347</v>
      </c>
      <c r="B35" s="1207" t="s">
        <v>932</v>
      </c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559"/>
    </row>
    <row r="36" spans="1:32" ht="87" customHeight="1">
      <c r="A36" s="659" t="s">
        <v>348</v>
      </c>
      <c r="B36" s="1207" t="s">
        <v>969</v>
      </c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93"/>
      <c r="AC36" s="1193"/>
      <c r="AD36" s="1193"/>
      <c r="AE36" s="1193"/>
      <c r="AF36" s="559"/>
    </row>
    <row r="37" spans="1:32" ht="12.6" customHeight="1">
      <c r="A37" s="659" t="s">
        <v>349</v>
      </c>
      <c r="B37" s="1207" t="s">
        <v>924</v>
      </c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93"/>
      <c r="AC37" s="1193"/>
      <c r="AD37" s="1193"/>
      <c r="AE37" s="1193"/>
      <c r="AF37" s="559"/>
    </row>
    <row r="38" spans="1:32" ht="54.6" customHeight="1">
      <c r="A38" s="659" t="s">
        <v>449</v>
      </c>
      <c r="B38" s="1207" t="s">
        <v>923</v>
      </c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93"/>
      <c r="AC38" s="1193"/>
      <c r="AD38" s="1193"/>
      <c r="AE38" s="1193"/>
      <c r="AF38" s="559"/>
    </row>
    <row r="39" spans="1:32" ht="140.44999999999999" customHeight="1">
      <c r="A39" s="659" t="s">
        <v>619</v>
      </c>
      <c r="B39" s="1207" t="s">
        <v>919</v>
      </c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93"/>
      <c r="AC39" s="1193"/>
      <c r="AD39" s="1193"/>
      <c r="AE39" s="1193"/>
      <c r="AF39" s="559"/>
    </row>
    <row r="40" spans="1:32" ht="25.15" customHeight="1">
      <c r="A40" s="659" t="s">
        <v>776</v>
      </c>
      <c r="B40" s="1207" t="s">
        <v>910</v>
      </c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93"/>
      <c r="AC40" s="1193"/>
      <c r="AD40" s="1193"/>
      <c r="AE40" s="1193"/>
      <c r="AF40" s="559"/>
    </row>
    <row r="41" spans="1:32" ht="27" customHeight="1">
      <c r="A41" s="659" t="s">
        <v>775</v>
      </c>
      <c r="B41" s="1207" t="s">
        <v>907</v>
      </c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3"/>
      <c r="R41" s="1193"/>
      <c r="S41" s="1193"/>
      <c r="T41" s="1193"/>
      <c r="U41" s="1193"/>
      <c r="V41" s="1193"/>
      <c r="W41" s="1193"/>
      <c r="X41" s="1193"/>
      <c r="Y41" s="1193"/>
      <c r="Z41" s="1193"/>
      <c r="AA41" s="1193"/>
      <c r="AB41" s="1193"/>
      <c r="AC41" s="1193"/>
      <c r="AD41" s="1193"/>
      <c r="AE41" s="1193"/>
      <c r="AF41" s="559"/>
    </row>
    <row r="42" spans="1:32" ht="15.6" customHeight="1">
      <c r="A42" s="659" t="s">
        <v>774</v>
      </c>
      <c r="B42" s="1207" t="s">
        <v>927</v>
      </c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559"/>
    </row>
    <row r="43" spans="1:32" ht="15.6" customHeight="1">
      <c r="A43" s="659"/>
      <c r="B43" s="1212" t="s">
        <v>902</v>
      </c>
      <c r="C43" s="1212"/>
      <c r="D43" s="1212"/>
      <c r="E43" s="1212"/>
      <c r="F43" s="1212"/>
      <c r="G43" s="1212"/>
      <c r="H43" s="1212"/>
      <c r="I43" s="1212"/>
      <c r="J43" s="1212"/>
      <c r="K43" s="1212"/>
      <c r="L43" s="1212"/>
      <c r="M43" s="1212"/>
      <c r="N43" s="1212"/>
      <c r="O43" s="1212"/>
      <c r="P43" s="1212"/>
      <c r="Q43" s="1212"/>
      <c r="R43" s="1212"/>
      <c r="S43" s="1212"/>
      <c r="T43" s="1212"/>
      <c r="U43" s="1212"/>
      <c r="V43" s="1212"/>
      <c r="W43" s="1212"/>
      <c r="X43" s="1212"/>
      <c r="Y43" s="1212"/>
      <c r="Z43" s="1212"/>
      <c r="AA43" s="1212"/>
      <c r="AB43" s="1212"/>
      <c r="AC43" s="1212"/>
      <c r="AD43" s="1212"/>
      <c r="AE43" s="1212"/>
      <c r="AF43" s="559"/>
    </row>
    <row r="44" spans="1:32" ht="15.6" customHeight="1">
      <c r="A44" s="659"/>
      <c r="B44" s="1208" t="s">
        <v>982</v>
      </c>
      <c r="C44" s="1239"/>
      <c r="D44" s="1239"/>
      <c r="E44" s="1239"/>
      <c r="F44" s="1239"/>
      <c r="G44" s="1239"/>
      <c r="H44" s="1239"/>
      <c r="I44" s="1239"/>
      <c r="J44" s="1239"/>
      <c r="K44" s="1239"/>
      <c r="L44" s="1239"/>
      <c r="M44" s="1239"/>
      <c r="N44" s="1239"/>
      <c r="O44" s="1239"/>
      <c r="P44" s="1239"/>
      <c r="Q44" s="1239"/>
      <c r="R44" s="1239"/>
      <c r="S44" s="1239"/>
      <c r="T44" s="1239"/>
      <c r="U44" s="1239"/>
      <c r="V44" s="1239"/>
      <c r="W44" s="1239"/>
      <c r="X44" s="1239"/>
      <c r="Y44" s="1239"/>
      <c r="Z44" s="1239"/>
      <c r="AA44" s="1239"/>
      <c r="AB44" s="1239"/>
      <c r="AC44" s="1239"/>
      <c r="AD44" s="1239"/>
      <c r="AE44" s="1239"/>
      <c r="AF44" s="559"/>
    </row>
    <row r="45" spans="1:32" ht="15.6" customHeight="1">
      <c r="A45" s="659"/>
      <c r="B45" s="1208" t="s">
        <v>980</v>
      </c>
      <c r="C45" s="1239"/>
      <c r="D45" s="1239"/>
      <c r="E45" s="1239"/>
      <c r="F45" s="1239"/>
      <c r="G45" s="1239"/>
      <c r="H45" s="1239"/>
      <c r="I45" s="1239"/>
      <c r="J45" s="1239"/>
      <c r="K45" s="1239"/>
      <c r="L45" s="1239"/>
      <c r="M45" s="1239"/>
      <c r="N45" s="1239"/>
      <c r="O45" s="1239"/>
      <c r="P45" s="1239"/>
      <c r="Q45" s="1239"/>
      <c r="R45" s="1239"/>
      <c r="S45" s="1239"/>
      <c r="T45" s="1239"/>
      <c r="U45" s="1239"/>
      <c r="V45" s="1239"/>
      <c r="W45" s="1239"/>
      <c r="X45" s="1239"/>
      <c r="Y45" s="1239"/>
      <c r="Z45" s="1239"/>
      <c r="AA45" s="1239"/>
      <c r="AB45" s="1239"/>
      <c r="AC45" s="1239"/>
      <c r="AD45" s="1239"/>
      <c r="AE45" s="1239"/>
      <c r="AF45" s="559"/>
    </row>
    <row r="46" spans="1:32" ht="2.4500000000000002" customHeight="1">
      <c r="A46" s="655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7"/>
    </row>
    <row r="47" spans="1:32" ht="13.15" hidden="1" customHeight="1">
      <c r="A47" s="656"/>
      <c r="B47" s="1243"/>
      <c r="C47" s="1244"/>
      <c r="D47" s="1244"/>
      <c r="E47" s="1244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4"/>
      <c r="T47" s="1244"/>
      <c r="U47" s="1244"/>
      <c r="V47" s="1244"/>
      <c r="W47" s="1244"/>
      <c r="X47" s="1244"/>
      <c r="Y47" s="1244"/>
      <c r="Z47" s="1244"/>
      <c r="AA47" s="1244"/>
      <c r="AB47" s="1244"/>
      <c r="AC47" s="1244"/>
      <c r="AD47" s="1244"/>
      <c r="AE47" s="1244"/>
      <c r="AF47" s="560"/>
    </row>
    <row r="48" spans="1:32" ht="40.15" customHeight="1">
      <c r="A48" s="651"/>
      <c r="B48" s="458"/>
      <c r="C48" s="458"/>
      <c r="D48" s="458"/>
      <c r="E48" s="458"/>
      <c r="F48" s="458"/>
      <c r="G48" s="459"/>
      <c r="H48" s="459"/>
      <c r="I48" s="459"/>
      <c r="J48" s="459"/>
      <c r="K48" s="459"/>
      <c r="L48" s="459"/>
      <c r="M48" s="459"/>
      <c r="N48" s="459"/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6"/>
  <sheetViews>
    <sheetView showGridLines="0" view="pageBreakPreview" topLeftCell="A74" zoomScale="115" zoomScaleNormal="100" zoomScaleSheetLayoutView="115" workbookViewId="0">
      <selection activeCell="B81" sqref="B81:AE81"/>
    </sheetView>
  </sheetViews>
  <sheetFormatPr defaultColWidth="9.140625" defaultRowHeight="12.75"/>
  <cols>
    <col min="1" max="1" width="3.28515625" style="53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5" ht="5.25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G1" s="25"/>
      <c r="AH1" s="25"/>
      <c r="AI1" s="25"/>
    </row>
    <row r="2" spans="1:35" ht="15.75" customHeight="1">
      <c r="A2" s="1246"/>
      <c r="B2" s="1247"/>
      <c r="C2" s="1247"/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  <c r="O2" s="1247"/>
      <c r="P2" s="1247"/>
      <c r="Q2" s="1247"/>
      <c r="R2" s="1247"/>
      <c r="S2" s="1247"/>
      <c r="T2" s="1247"/>
      <c r="U2" s="1247"/>
      <c r="V2" s="1247"/>
      <c r="W2" s="1247"/>
      <c r="X2" s="31"/>
      <c r="Y2" s="31"/>
      <c r="Z2" s="31"/>
      <c r="AA2" s="1248" t="s">
        <v>436</v>
      </c>
      <c r="AB2" s="1249"/>
      <c r="AC2" s="1249"/>
      <c r="AD2" s="1249"/>
      <c r="AE2" s="1250"/>
      <c r="AF2" s="32"/>
      <c r="AG2" s="27"/>
      <c r="AH2" s="27"/>
    </row>
    <row r="3" spans="1:35" ht="4.5" customHeight="1">
      <c r="A3" s="489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490"/>
      <c r="AG3" s="27"/>
      <c r="AH3" s="27"/>
      <c r="AI3" s="27"/>
    </row>
    <row r="4" spans="1:35" ht="57.6" customHeight="1">
      <c r="A4" s="1251" t="s">
        <v>672</v>
      </c>
      <c r="B4" s="1252"/>
      <c r="C4" s="1252"/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52"/>
      <c r="Q4" s="1252"/>
      <c r="R4" s="1252"/>
      <c r="S4" s="1252"/>
      <c r="T4" s="1252"/>
      <c r="U4" s="1252"/>
      <c r="V4" s="1252"/>
      <c r="W4" s="1252"/>
      <c r="X4" s="1252"/>
      <c r="Y4" s="1252"/>
      <c r="Z4" s="1252"/>
      <c r="AA4" s="1252"/>
      <c r="AB4" s="1252"/>
      <c r="AC4" s="1252"/>
      <c r="AD4" s="1252"/>
      <c r="AE4" s="1252"/>
      <c r="AF4" s="1253"/>
      <c r="AG4" s="28"/>
      <c r="AH4" s="28"/>
    </row>
    <row r="5" spans="1:35" ht="6.75" customHeight="1">
      <c r="A5" s="33"/>
      <c r="B5" s="34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9"/>
      <c r="AG5" s="28"/>
      <c r="AH5" s="28"/>
      <c r="AI5" s="27"/>
    </row>
    <row r="6" spans="1:35" ht="6.6" hidden="1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6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48"/>
      <c r="C8" s="849"/>
      <c r="D8" s="849"/>
      <c r="E8" s="849"/>
      <c r="F8" s="849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49"/>
      <c r="R8" s="849"/>
      <c r="S8" s="849"/>
      <c r="T8" s="849"/>
      <c r="U8" s="850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4" customHeight="1">
      <c r="A9" s="35"/>
      <c r="B9" s="1257" t="s">
        <v>894</v>
      </c>
      <c r="C9" s="1257"/>
      <c r="D9" s="1257"/>
      <c r="E9" s="1257"/>
      <c r="F9" s="1257"/>
      <c r="G9" s="1257"/>
      <c r="H9" s="1257"/>
      <c r="I9" s="1257"/>
      <c r="J9" s="1257"/>
      <c r="K9" s="1257"/>
      <c r="L9" s="1257"/>
      <c r="M9" s="1257"/>
      <c r="N9" s="1257"/>
      <c r="O9" s="1257"/>
      <c r="P9" s="1257"/>
      <c r="Q9" s="1257"/>
      <c r="R9" s="1257"/>
      <c r="S9" s="1257"/>
      <c r="T9" s="1258"/>
      <c r="U9" s="1258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3.6" hidden="1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59" t="s">
        <v>178</v>
      </c>
      <c r="C11" s="1259"/>
      <c r="D11" s="1259"/>
      <c r="E11" s="1259"/>
      <c r="F11" s="1259"/>
      <c r="G11" s="1259"/>
      <c r="H11" s="1259"/>
      <c r="I11" s="1259"/>
      <c r="J11" s="1259"/>
      <c r="K11" s="1259"/>
      <c r="L11" s="1259"/>
      <c r="M11" s="1259"/>
      <c r="N11" s="1259"/>
      <c r="O11" s="1259"/>
      <c r="P11" s="1259"/>
      <c r="Q11" s="1259"/>
      <c r="R11" s="1259"/>
      <c r="S11" s="1259"/>
      <c r="T11" s="1259"/>
      <c r="U11" s="1259"/>
      <c r="V11" s="1259"/>
      <c r="W11" s="1259"/>
      <c r="X11" s="1259"/>
      <c r="Y11" s="1259"/>
      <c r="Z11" s="1259"/>
      <c r="AA11" s="1259"/>
      <c r="AB11" s="1259"/>
      <c r="AC11" s="1259"/>
      <c r="AD11" s="1259"/>
      <c r="AE11" s="1259"/>
      <c r="AF11" s="42"/>
    </row>
    <row r="12" spans="1:35" ht="10.15" customHeight="1">
      <c r="A12" s="35"/>
      <c r="B12" s="1259"/>
      <c r="C12" s="1259"/>
      <c r="D12" s="1259"/>
      <c r="E12" s="1259"/>
      <c r="F12" s="1259"/>
      <c r="G12" s="1259"/>
      <c r="H12" s="1259"/>
      <c r="I12" s="1259"/>
      <c r="J12" s="1259"/>
      <c r="K12" s="1259"/>
      <c r="L12" s="1259"/>
      <c r="M12" s="1259"/>
      <c r="N12" s="1259"/>
      <c r="O12" s="1259"/>
      <c r="P12" s="1259"/>
      <c r="Q12" s="1259"/>
      <c r="R12" s="1259"/>
      <c r="S12" s="1259"/>
      <c r="T12" s="1259"/>
      <c r="U12" s="1259"/>
      <c r="V12" s="1259"/>
      <c r="W12" s="1259"/>
      <c r="X12" s="1259"/>
      <c r="Y12" s="1259"/>
      <c r="Z12" s="1259"/>
      <c r="AA12" s="1259"/>
      <c r="AB12" s="1259"/>
      <c r="AC12" s="1259"/>
      <c r="AD12" s="1259"/>
      <c r="AE12" s="1259"/>
      <c r="AF12" s="42"/>
    </row>
    <row r="13" spans="1:35" ht="0.6" customHeight="1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5">
      <c r="A14" s="35"/>
      <c r="B14" s="1260" t="s">
        <v>888</v>
      </c>
      <c r="C14" s="1260"/>
      <c r="D14" s="1260"/>
      <c r="E14" s="1260"/>
      <c r="F14" s="1260"/>
      <c r="G14" s="1260"/>
      <c r="H14" s="1260"/>
      <c r="I14" s="1260"/>
      <c r="J14" s="1260"/>
      <c r="K14" s="1260"/>
      <c r="L14" s="1260"/>
      <c r="M14" s="1260"/>
      <c r="N14" s="1260"/>
      <c r="O14" s="1260"/>
      <c r="P14" s="1260"/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43"/>
    </row>
    <row r="15" spans="1:35" ht="36" customHeight="1">
      <c r="A15" s="35"/>
      <c r="B15" s="1254" t="s">
        <v>181</v>
      </c>
      <c r="C15" s="1255"/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55"/>
      <c r="T15" s="1255"/>
      <c r="U15" s="1255"/>
      <c r="V15" s="1255"/>
      <c r="W15" s="1255"/>
      <c r="X15" s="1255"/>
      <c r="Y15" s="1255"/>
      <c r="Z15" s="1255"/>
      <c r="AA15" s="1255"/>
      <c r="AB15" s="1255"/>
      <c r="AC15" s="1255"/>
      <c r="AD15" s="1255"/>
      <c r="AE15" s="1256"/>
      <c r="AF15" s="46"/>
    </row>
    <row r="16" spans="1:35" ht="18" customHeight="1">
      <c r="A16" s="3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50"/>
      <c r="AF16" s="46"/>
    </row>
    <row r="17" spans="1:32">
      <c r="A17" s="35"/>
      <c r="B17" s="1261" t="s">
        <v>179</v>
      </c>
      <c r="C17" s="1261"/>
      <c r="D17" s="1261"/>
      <c r="E17" s="1261"/>
      <c r="F17" s="1261"/>
      <c r="G17" s="1261"/>
      <c r="H17" s="1261"/>
      <c r="I17" s="1261"/>
      <c r="J17" s="1261"/>
      <c r="K17" s="1261"/>
      <c r="L17" s="1261"/>
      <c r="M17" s="1261"/>
      <c r="N17" s="1261"/>
      <c r="O17" s="1261"/>
      <c r="P17" s="1261"/>
      <c r="Q17" s="1261"/>
      <c r="R17" s="1261"/>
      <c r="S17" s="1261"/>
      <c r="T17" s="1261"/>
      <c r="U17" s="1261"/>
      <c r="V17" s="1261"/>
      <c r="W17" s="1261"/>
      <c r="X17" s="1261"/>
      <c r="Y17" s="1261"/>
      <c r="Z17" s="1261"/>
      <c r="AA17" s="1261"/>
      <c r="AB17" s="1261"/>
      <c r="AC17" s="1261"/>
      <c r="AD17" s="1261"/>
      <c r="AE17" s="1261"/>
      <c r="AF17" s="43"/>
    </row>
    <row r="18" spans="1:32" ht="1.9" customHeight="1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805" t="s">
        <v>143</v>
      </c>
      <c r="C19" s="1262"/>
      <c r="D19" s="1262"/>
      <c r="E19" s="1262"/>
      <c r="F19" s="1262"/>
      <c r="G19" s="1262"/>
      <c r="H19" s="1262"/>
      <c r="I19" s="1262"/>
      <c r="J19" s="1262"/>
      <c r="K19" s="1262"/>
      <c r="L19" s="1262"/>
      <c r="M19" s="1262"/>
      <c r="N19" s="1262"/>
      <c r="O19" s="1262"/>
      <c r="P19" s="1262"/>
      <c r="Q19" s="1262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B19" s="1262"/>
      <c r="AC19" s="1262"/>
      <c r="AD19" s="308"/>
      <c r="AE19" s="308"/>
      <c r="AF19" s="309"/>
    </row>
    <row r="20" spans="1:32" ht="36" customHeight="1">
      <c r="A20" s="35"/>
      <c r="B20" s="1254" t="str">
        <f>IF([5]B_I_II!B47="","",[5]B_I_II!B47)</f>
        <v/>
      </c>
      <c r="C20" s="1255"/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55"/>
      <c r="P20" s="1255"/>
      <c r="Q20" s="1255"/>
      <c r="R20" s="1255"/>
      <c r="S20" s="1255"/>
      <c r="T20" s="1255"/>
      <c r="U20" s="1255"/>
      <c r="V20" s="1255"/>
      <c r="W20" s="1255"/>
      <c r="X20" s="1255"/>
      <c r="Y20" s="1255"/>
      <c r="Z20" s="1255"/>
      <c r="AA20" s="1255"/>
      <c r="AB20" s="1255"/>
      <c r="AC20" s="1255"/>
      <c r="AD20" s="1255"/>
      <c r="AE20" s="1256"/>
      <c r="AF20" s="36"/>
    </row>
    <row r="21" spans="1:32" ht="15" customHeight="1">
      <c r="A21" s="35"/>
      <c r="B21" s="848"/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49"/>
      <c r="U21" s="849"/>
      <c r="V21" s="849"/>
      <c r="W21" s="849"/>
      <c r="X21" s="849"/>
      <c r="Y21" s="849"/>
      <c r="Z21" s="849"/>
      <c r="AA21" s="849"/>
      <c r="AB21" s="849"/>
      <c r="AC21" s="849"/>
      <c r="AD21" s="849"/>
      <c r="AE21" s="850"/>
      <c r="AF21" s="36"/>
    </row>
    <row r="22" spans="1:32">
      <c r="A22" s="35"/>
      <c r="B22" s="1245" t="s">
        <v>267</v>
      </c>
      <c r="C22" s="1245"/>
      <c r="D22" s="1245"/>
      <c r="E22" s="1245"/>
      <c r="F22" s="1245"/>
      <c r="G22" s="1245"/>
      <c r="H22" s="1245"/>
      <c r="I22" s="1245"/>
      <c r="J22" s="1245"/>
      <c r="K22" s="1245"/>
      <c r="L22" s="1245"/>
      <c r="M22" s="1245"/>
      <c r="N22" s="1245"/>
      <c r="O22" s="1245"/>
      <c r="P22" s="1245"/>
      <c r="Q22" s="1245"/>
      <c r="R22" s="1245"/>
      <c r="S22" s="1245"/>
      <c r="T22" s="1245"/>
      <c r="U22" s="1245"/>
      <c r="V22" s="1245"/>
      <c r="W22" s="1245"/>
      <c r="X22" s="1245"/>
      <c r="Y22" s="1245"/>
      <c r="Z22" s="1245"/>
      <c r="AA22" s="1245"/>
      <c r="AB22" s="1245"/>
      <c r="AC22" s="1245"/>
      <c r="AD22" s="1245"/>
      <c r="AE22" s="1245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805" t="s">
        <v>483</v>
      </c>
      <c r="C24" s="805"/>
      <c r="D24" s="805"/>
      <c r="E24" s="805"/>
      <c r="F24" s="805"/>
      <c r="G24" s="805"/>
      <c r="H24" s="805"/>
      <c r="I24" s="805"/>
      <c r="J24" s="805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805"/>
      <c r="V24" s="805"/>
      <c r="W24" s="805"/>
      <c r="X24" s="805"/>
      <c r="Y24" s="805"/>
      <c r="Z24" s="805"/>
      <c r="AA24" s="805"/>
      <c r="AB24" s="805"/>
      <c r="AC24" s="805"/>
      <c r="AD24" s="805"/>
      <c r="AE24" s="805"/>
      <c r="AF24" s="314"/>
    </row>
    <row r="25" spans="1:32" ht="48" customHeight="1">
      <c r="A25" s="35"/>
      <c r="B25" s="1254" t="str">
        <f>IF([5]B_III!A26="","",[5]B_III!A26)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6"/>
      <c r="AF25" s="51"/>
    </row>
    <row r="26" spans="1:32" ht="18" customHeight="1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50"/>
      <c r="AF26" s="36"/>
    </row>
    <row r="27" spans="1:32">
      <c r="A27" s="35"/>
      <c r="B27" s="1263" t="s">
        <v>180</v>
      </c>
      <c r="C27" s="1263"/>
      <c r="D27" s="1263"/>
      <c r="E27" s="1263"/>
      <c r="F27" s="1263"/>
      <c r="G27" s="1263"/>
      <c r="H27" s="1263"/>
      <c r="I27" s="1263"/>
      <c r="J27" s="1263"/>
      <c r="K27" s="1263"/>
      <c r="L27" s="1263"/>
      <c r="M27" s="1263"/>
      <c r="N27" s="1263"/>
      <c r="O27" s="1263"/>
      <c r="P27" s="1263"/>
      <c r="Q27" s="1263"/>
      <c r="R27" s="1263"/>
      <c r="S27" s="1263"/>
      <c r="T27" s="1263"/>
      <c r="U27" s="1263"/>
      <c r="V27" s="1263"/>
      <c r="W27" s="1263"/>
      <c r="X27" s="1263"/>
      <c r="Y27" s="1263"/>
      <c r="Z27" s="1263"/>
      <c r="AA27" s="1263"/>
      <c r="AB27" s="1263"/>
      <c r="AC27" s="1263"/>
      <c r="AD27" s="1263"/>
      <c r="AE27" s="1263"/>
      <c r="AF27" s="52"/>
    </row>
    <row r="28" spans="1:32" ht="7.5" customHeight="1">
      <c r="A28" s="35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52"/>
    </row>
    <row r="29" spans="1:32" ht="12.75" customHeight="1">
      <c r="A29" s="35"/>
      <c r="B29" s="1264" t="s">
        <v>692</v>
      </c>
      <c r="C29" s="1264"/>
      <c r="D29" s="1264"/>
      <c r="E29" s="1264"/>
      <c r="F29" s="1264"/>
      <c r="G29" s="1264"/>
      <c r="H29" s="1264"/>
      <c r="I29" s="1264"/>
      <c r="J29" s="1264"/>
      <c r="K29" s="1264"/>
      <c r="L29" s="1264"/>
      <c r="M29" s="1264"/>
      <c r="N29" s="1264"/>
      <c r="O29" s="1264"/>
      <c r="P29" s="1264"/>
      <c r="Q29" s="1264"/>
      <c r="R29" s="1264"/>
      <c r="S29" s="1264"/>
      <c r="T29" s="1264"/>
      <c r="U29" s="1264"/>
      <c r="V29" s="1264"/>
      <c r="W29" s="1264"/>
      <c r="X29" s="1264"/>
      <c r="Y29" s="1264"/>
      <c r="Z29" s="1264"/>
      <c r="AA29" s="1264"/>
      <c r="AB29" s="1264"/>
      <c r="AC29" s="1264"/>
      <c r="AD29" s="1264"/>
      <c r="AE29" s="1264"/>
      <c r="AF29" s="309"/>
    </row>
    <row r="30" spans="1:32">
      <c r="A30" s="35"/>
      <c r="B30" s="1264"/>
      <c r="C30" s="1264"/>
      <c r="D30" s="1264"/>
      <c r="E30" s="1264"/>
      <c r="F30" s="1264"/>
      <c r="G30" s="1264"/>
      <c r="H30" s="1264"/>
      <c r="I30" s="1264"/>
      <c r="J30" s="1264"/>
      <c r="K30" s="1264"/>
      <c r="L30" s="1264"/>
      <c r="M30" s="1264"/>
      <c r="N30" s="1264"/>
      <c r="O30" s="1264"/>
      <c r="P30" s="1264"/>
      <c r="Q30" s="1264"/>
      <c r="R30" s="1264"/>
      <c r="S30" s="1264"/>
      <c r="T30" s="1264"/>
      <c r="U30" s="1264"/>
      <c r="V30" s="1264"/>
      <c r="W30" s="1264"/>
      <c r="X30" s="1264"/>
      <c r="Y30" s="1264"/>
      <c r="Z30" s="1264"/>
      <c r="AA30" s="1264"/>
      <c r="AB30" s="1264"/>
      <c r="AC30" s="1264"/>
      <c r="AD30" s="1264"/>
      <c r="AE30" s="1264"/>
      <c r="AF30" s="309"/>
    </row>
    <row r="31" spans="1:32">
      <c r="A31" s="35"/>
      <c r="B31" s="1264"/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309"/>
    </row>
    <row r="32" spans="1:32" ht="12.6" customHeight="1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36"/>
    </row>
    <row r="33" spans="1:32" ht="10.9" hidden="1" customHeight="1">
      <c r="A33" s="35"/>
      <c r="B33" s="1190"/>
      <c r="C33" s="1190"/>
      <c r="D33" s="1190"/>
      <c r="E33" s="1190"/>
      <c r="F33" s="1190"/>
      <c r="G33" s="1190"/>
      <c r="H33" s="1190"/>
      <c r="I33" s="1190"/>
      <c r="J33" s="1190"/>
      <c r="K33" s="1190"/>
      <c r="L33" s="1190"/>
      <c r="M33" s="1190"/>
      <c r="N33" s="1190"/>
      <c r="O33" s="1190"/>
      <c r="P33" s="1190"/>
      <c r="Q33" s="1190"/>
      <c r="R33" s="1190"/>
      <c r="S33" s="1190"/>
      <c r="T33" s="1190"/>
      <c r="U33" s="1190"/>
      <c r="V33" s="1190"/>
      <c r="W33" s="1190"/>
      <c r="X33" s="1190"/>
      <c r="Y33" s="1190"/>
      <c r="Z33" s="1190"/>
      <c r="AA33" s="1190"/>
      <c r="AB33" s="1190"/>
      <c r="AC33" s="1190"/>
      <c r="AD33" s="1190"/>
      <c r="AE33" s="1190"/>
      <c r="AF33" s="36"/>
    </row>
    <row r="34" spans="1:32" ht="4.1500000000000004" hidden="1" customHeight="1">
      <c r="A34" s="35"/>
      <c r="B34" s="1190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36"/>
    </row>
    <row r="35" spans="1:32" ht="16.899999999999999" hidden="1" customHeight="1">
      <c r="A35" s="35"/>
      <c r="B35" s="1190"/>
      <c r="C35" s="1190"/>
      <c r="D35" s="1190"/>
      <c r="E35" s="1190"/>
      <c r="F35" s="1190"/>
      <c r="G35" s="1190"/>
      <c r="H35" s="1190"/>
      <c r="I35" s="1190"/>
      <c r="J35" s="1190"/>
      <c r="K35" s="1190"/>
      <c r="L35" s="1190"/>
      <c r="M35" s="1190"/>
      <c r="N35" s="1190"/>
      <c r="O35" s="1190"/>
      <c r="P35" s="1190"/>
      <c r="Q35" s="1190"/>
      <c r="R35" s="1190"/>
      <c r="S35" s="1190"/>
      <c r="T35" s="1190"/>
      <c r="U35" s="1190"/>
      <c r="V35" s="1190"/>
      <c r="W35" s="1190"/>
      <c r="X35" s="1190"/>
      <c r="Y35" s="1190"/>
      <c r="Z35" s="1190"/>
      <c r="AA35" s="1190"/>
      <c r="AB35" s="1190"/>
      <c r="AC35" s="1190"/>
      <c r="AD35" s="1190"/>
      <c r="AE35" s="1190"/>
      <c r="AF35" s="36"/>
    </row>
    <row r="36" spans="1:32" ht="46.9" hidden="1" customHeight="1">
      <c r="A36" s="35"/>
      <c r="B36" s="1190"/>
      <c r="C36" s="1190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0"/>
      <c r="P36" s="1190"/>
      <c r="Q36" s="1190"/>
      <c r="R36" s="1190"/>
      <c r="S36" s="1190"/>
      <c r="T36" s="1190"/>
      <c r="U36" s="1190"/>
      <c r="V36" s="1190"/>
      <c r="W36" s="1190"/>
      <c r="X36" s="1190"/>
      <c r="Y36" s="1190"/>
      <c r="Z36" s="1190"/>
      <c r="AA36" s="1190"/>
      <c r="AB36" s="1190"/>
      <c r="AC36" s="1190"/>
      <c r="AD36" s="1190"/>
      <c r="AE36" s="1190"/>
      <c r="AF36" s="36"/>
    </row>
    <row r="37" spans="1:32" ht="10.15" hidden="1" customHeight="1">
      <c r="A37" s="35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621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  <c r="N38" s="623"/>
      <c r="O38" s="623"/>
      <c r="P38" s="623"/>
      <c r="Q38" s="623"/>
      <c r="R38" s="623"/>
      <c r="S38" s="624"/>
      <c r="T38" s="37"/>
      <c r="U38" s="1265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7"/>
      <c r="AF38" s="36"/>
    </row>
    <row r="39" spans="1:32" ht="21.75" customHeight="1">
      <c r="A39" s="35"/>
      <c r="B39" s="625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7"/>
      <c r="N39" s="627"/>
      <c r="O39" s="627"/>
      <c r="P39" s="627"/>
      <c r="Q39" s="627"/>
      <c r="R39" s="627"/>
      <c r="S39" s="628"/>
      <c r="T39" s="37"/>
      <c r="U39" s="1268"/>
      <c r="V39" s="1269"/>
      <c r="W39" s="1269"/>
      <c r="X39" s="1269"/>
      <c r="Y39" s="1269"/>
      <c r="Z39" s="1269"/>
      <c r="AA39" s="1269"/>
      <c r="AB39" s="1269"/>
      <c r="AC39" s="1269"/>
      <c r="AD39" s="1269"/>
      <c r="AE39" s="1270"/>
      <c r="AF39" s="36"/>
    </row>
    <row r="40" spans="1:32" ht="15.95" customHeight="1">
      <c r="A40" s="35"/>
      <c r="B40" s="625"/>
      <c r="C40" s="1274"/>
      <c r="D40" s="1274"/>
      <c r="E40" s="1274"/>
      <c r="F40" s="1274"/>
      <c r="G40" s="1274"/>
      <c r="H40" s="629"/>
      <c r="I40" s="630"/>
      <c r="J40" s="630"/>
      <c r="K40" s="631" t="s">
        <v>495</v>
      </c>
      <c r="L40" s="630"/>
      <c r="M40" s="630"/>
      <c r="N40" s="631" t="s">
        <v>495</v>
      </c>
      <c r="O40" s="630"/>
      <c r="P40" s="630"/>
      <c r="Q40" s="632"/>
      <c r="R40" s="632"/>
      <c r="S40" s="628"/>
      <c r="T40" s="37"/>
      <c r="U40" s="1268"/>
      <c r="V40" s="1269"/>
      <c r="W40" s="1269"/>
      <c r="X40" s="1269"/>
      <c r="Y40" s="1269"/>
      <c r="Z40" s="1269"/>
      <c r="AA40" s="1269"/>
      <c r="AB40" s="1269"/>
      <c r="AC40" s="1269"/>
      <c r="AD40" s="1269"/>
      <c r="AE40" s="1270"/>
      <c r="AF40" s="36"/>
    </row>
    <row r="41" spans="1:32" ht="21.75" customHeight="1">
      <c r="A41" s="35"/>
      <c r="B41" s="633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5"/>
      <c r="N41" s="635"/>
      <c r="O41" s="635"/>
      <c r="P41" s="635"/>
      <c r="Q41" s="635"/>
      <c r="R41" s="635"/>
      <c r="S41" s="636"/>
      <c r="T41" s="37"/>
      <c r="U41" s="1271"/>
      <c r="V41" s="1272"/>
      <c r="W41" s="1272"/>
      <c r="X41" s="1272"/>
      <c r="Y41" s="1272"/>
      <c r="Z41" s="1272"/>
      <c r="AA41" s="1272"/>
      <c r="AB41" s="1272"/>
      <c r="AC41" s="1272"/>
      <c r="AD41" s="1272"/>
      <c r="AE41" s="1273"/>
      <c r="AF41" s="36"/>
    </row>
    <row r="42" spans="1:32" ht="45" customHeight="1">
      <c r="A42" s="35"/>
      <c r="B42" s="1275" t="s">
        <v>4</v>
      </c>
      <c r="C42" s="1275"/>
      <c r="D42" s="1275"/>
      <c r="E42" s="1275"/>
      <c r="F42" s="1275"/>
      <c r="G42" s="1275"/>
      <c r="H42" s="1275"/>
      <c r="I42" s="1275"/>
      <c r="J42" s="1275"/>
      <c r="K42" s="1275"/>
      <c r="L42" s="1275"/>
      <c r="M42" s="1275"/>
      <c r="N42" s="1275"/>
      <c r="O42" s="1275"/>
      <c r="P42" s="1275"/>
      <c r="Q42" s="1275"/>
      <c r="R42" s="1275"/>
      <c r="S42" s="1275"/>
      <c r="T42" s="37"/>
      <c r="U42" s="1276" t="s">
        <v>673</v>
      </c>
      <c r="V42" s="1276"/>
      <c r="W42" s="1276"/>
      <c r="X42" s="1276"/>
      <c r="Y42" s="1276"/>
      <c r="Z42" s="1276"/>
      <c r="AA42" s="1276"/>
      <c r="AB42" s="1276"/>
      <c r="AC42" s="1276"/>
      <c r="AD42" s="1276"/>
      <c r="AE42" s="1276"/>
      <c r="AF42" s="36"/>
    </row>
    <row r="43" spans="1:32" ht="15.6" customHeight="1">
      <c r="A43" s="1277" t="s">
        <v>781</v>
      </c>
      <c r="B43" s="1238"/>
      <c r="C43" s="1238"/>
      <c r="D43" s="1238"/>
      <c r="E43" s="1238"/>
      <c r="F43" s="1238"/>
      <c r="G43" s="1238"/>
      <c r="H43" s="1238"/>
      <c r="I43" s="1238"/>
      <c r="J43" s="1238"/>
      <c r="K43" s="1238"/>
      <c r="L43" s="1238"/>
      <c r="M43" s="1238"/>
      <c r="N43" s="1238"/>
      <c r="O43" s="1238"/>
      <c r="P43" s="1238"/>
      <c r="Q43" s="1238"/>
      <c r="R43" s="1238"/>
      <c r="S43" s="1238"/>
      <c r="T43" s="1238"/>
      <c r="U43" s="1238"/>
      <c r="V43" s="1238"/>
      <c r="W43" s="1238"/>
      <c r="X43" s="1238"/>
      <c r="Y43" s="1238"/>
      <c r="Z43" s="1238"/>
      <c r="AA43" s="1238"/>
      <c r="AB43" s="1238"/>
      <c r="AC43" s="1238"/>
      <c r="AD43" s="1238"/>
      <c r="AE43" s="1238"/>
      <c r="AF43" s="1278"/>
    </row>
    <row r="44" spans="1:32" ht="7.9" customHeight="1">
      <c r="A44" s="1277"/>
      <c r="B44" s="1238"/>
      <c r="C44" s="1238"/>
      <c r="D44" s="1238"/>
      <c r="E44" s="1238"/>
      <c r="F44" s="1238"/>
      <c r="G44" s="1238"/>
      <c r="H44" s="1238"/>
      <c r="I44" s="1238"/>
      <c r="J44" s="1238"/>
      <c r="K44" s="1238"/>
      <c r="L44" s="1238"/>
      <c r="M44" s="1238"/>
      <c r="N44" s="1238"/>
      <c r="O44" s="1238"/>
      <c r="P44" s="1238"/>
      <c r="Q44" s="1238"/>
      <c r="R44" s="1238"/>
      <c r="S44" s="1238"/>
      <c r="T44" s="1238"/>
      <c r="U44" s="1238"/>
      <c r="V44" s="1238"/>
      <c r="W44" s="1238"/>
      <c r="X44" s="1238"/>
      <c r="Y44" s="1238"/>
      <c r="Z44" s="1238"/>
      <c r="AA44" s="1238"/>
      <c r="AB44" s="1238"/>
      <c r="AC44" s="1238"/>
      <c r="AD44" s="1238"/>
      <c r="AE44" s="1238"/>
      <c r="AF44" s="1278"/>
    </row>
    <row r="45" spans="1:32" ht="7.15" customHeight="1">
      <c r="A45" s="481"/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3"/>
    </row>
    <row r="46" spans="1:32" ht="24.6" customHeight="1">
      <c r="A46" s="481"/>
      <c r="B46" s="1206" t="s">
        <v>708</v>
      </c>
      <c r="C46" s="1193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3"/>
      <c r="P46" s="1193"/>
      <c r="Q46" s="1193"/>
      <c r="R46" s="1193"/>
      <c r="S46" s="1193"/>
      <c r="T46" s="1193"/>
      <c r="U46" s="1193"/>
      <c r="V46" s="1193"/>
      <c r="W46" s="1193"/>
      <c r="X46" s="1193"/>
      <c r="Y46" s="1193"/>
      <c r="Z46" s="1193"/>
      <c r="AA46" s="1193"/>
      <c r="AB46" s="1193"/>
      <c r="AC46" s="1193"/>
      <c r="AD46" s="1193"/>
      <c r="AE46" s="1193"/>
      <c r="AF46" s="1279"/>
    </row>
    <row r="47" spans="1:32" ht="12" customHeight="1">
      <c r="A47" s="468" t="s">
        <v>631</v>
      </c>
      <c r="B47" s="1206" t="s">
        <v>779</v>
      </c>
      <c r="C47" s="1193"/>
      <c r="D47" s="1193"/>
      <c r="E47" s="1193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3"/>
      <c r="T47" s="1193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557"/>
    </row>
    <row r="48" spans="1:32" ht="46.9" customHeight="1">
      <c r="A48" s="481"/>
      <c r="B48" s="1207" t="s">
        <v>960</v>
      </c>
      <c r="C48" s="1193"/>
      <c r="D48" s="1193"/>
      <c r="E48" s="1193"/>
      <c r="F48" s="1193"/>
      <c r="G48" s="1193"/>
      <c r="H48" s="1193"/>
      <c r="I48" s="1193"/>
      <c r="J48" s="1193"/>
      <c r="K48" s="1193"/>
      <c r="L48" s="1193"/>
      <c r="M48" s="1193"/>
      <c r="N48" s="1193"/>
      <c r="O48" s="1193"/>
      <c r="P48" s="1193"/>
      <c r="Q48" s="1193"/>
      <c r="R48" s="1193"/>
      <c r="S48" s="1193"/>
      <c r="T48" s="1193"/>
      <c r="U48" s="1193"/>
      <c r="V48" s="1193"/>
      <c r="W48" s="1193"/>
      <c r="X48" s="1193"/>
      <c r="Y48" s="1193"/>
      <c r="Z48" s="1193"/>
      <c r="AA48" s="1193"/>
      <c r="AB48" s="1193"/>
      <c r="AC48" s="1193"/>
      <c r="AD48" s="1193"/>
      <c r="AE48" s="1193"/>
      <c r="AF48" s="557"/>
    </row>
    <row r="49" spans="1:32" ht="27" customHeight="1">
      <c r="A49" s="654" t="s">
        <v>350</v>
      </c>
      <c r="B49" s="1208" t="s">
        <v>991</v>
      </c>
      <c r="C49" s="1239"/>
      <c r="D49" s="1239"/>
      <c r="E49" s="1239"/>
      <c r="F49" s="1239"/>
      <c r="G49" s="1239"/>
      <c r="H49" s="1239"/>
      <c r="I49" s="1239"/>
      <c r="J49" s="1239"/>
      <c r="K49" s="1239"/>
      <c r="L49" s="1239"/>
      <c r="M49" s="1239"/>
      <c r="N49" s="1239"/>
      <c r="O49" s="1239"/>
      <c r="P49" s="1239"/>
      <c r="Q49" s="1239"/>
      <c r="R49" s="1239"/>
      <c r="S49" s="1239"/>
      <c r="T49" s="1239"/>
      <c r="U49" s="1239"/>
      <c r="V49" s="1239"/>
      <c r="W49" s="1239"/>
      <c r="X49" s="1239"/>
      <c r="Y49" s="1239"/>
      <c r="Z49" s="1239"/>
      <c r="AA49" s="1239"/>
      <c r="AB49" s="1239"/>
      <c r="AC49" s="1239"/>
      <c r="AD49" s="1239"/>
      <c r="AE49" s="1239"/>
      <c r="AF49" s="557"/>
    </row>
    <row r="50" spans="1:32" ht="27" customHeight="1">
      <c r="A50" s="654" t="s">
        <v>351</v>
      </c>
      <c r="B50" s="1208" t="s">
        <v>992</v>
      </c>
      <c r="C50" s="1239"/>
      <c r="D50" s="1239"/>
      <c r="E50" s="1239"/>
      <c r="F50" s="1239"/>
      <c r="G50" s="1239"/>
      <c r="H50" s="1239"/>
      <c r="I50" s="1239"/>
      <c r="J50" s="1239"/>
      <c r="K50" s="1239"/>
      <c r="L50" s="1239"/>
      <c r="M50" s="1239"/>
      <c r="N50" s="1239"/>
      <c r="O50" s="1239"/>
      <c r="P50" s="1239"/>
      <c r="Q50" s="1239"/>
      <c r="R50" s="1239"/>
      <c r="S50" s="1239"/>
      <c r="T50" s="1239"/>
      <c r="U50" s="1239"/>
      <c r="V50" s="1239"/>
      <c r="W50" s="1239"/>
      <c r="X50" s="1239"/>
      <c r="Y50" s="1239"/>
      <c r="Z50" s="1239"/>
      <c r="AA50" s="1239"/>
      <c r="AB50" s="1239"/>
      <c r="AC50" s="1239"/>
      <c r="AD50" s="1239"/>
      <c r="AE50" s="1239"/>
      <c r="AF50" s="557"/>
    </row>
    <row r="51" spans="1:32" ht="38.65" customHeight="1">
      <c r="A51" s="654" t="s">
        <v>347</v>
      </c>
      <c r="B51" s="1208" t="s">
        <v>993</v>
      </c>
      <c r="C51" s="1239"/>
      <c r="D51" s="1239"/>
      <c r="E51" s="1239"/>
      <c r="F51" s="1239"/>
      <c r="G51" s="1239"/>
      <c r="H51" s="1239"/>
      <c r="I51" s="1239"/>
      <c r="J51" s="1239"/>
      <c r="K51" s="1239"/>
      <c r="L51" s="1239"/>
      <c r="M51" s="1239"/>
      <c r="N51" s="1239"/>
      <c r="O51" s="1239"/>
      <c r="P51" s="1239"/>
      <c r="Q51" s="1239"/>
      <c r="R51" s="1239"/>
      <c r="S51" s="1239"/>
      <c r="T51" s="1239"/>
      <c r="U51" s="1239"/>
      <c r="V51" s="1239"/>
      <c r="W51" s="1239"/>
      <c r="X51" s="1239"/>
      <c r="Y51" s="1239"/>
      <c r="Z51" s="1239"/>
      <c r="AA51" s="1239"/>
      <c r="AB51" s="1239"/>
      <c r="AC51" s="1239"/>
      <c r="AD51" s="1239"/>
      <c r="AE51" s="1239"/>
      <c r="AF51" s="557"/>
    </row>
    <row r="52" spans="1:32" ht="111.75" customHeight="1">
      <c r="A52" s="654" t="s">
        <v>348</v>
      </c>
      <c r="B52" s="1207" t="s">
        <v>961</v>
      </c>
      <c r="C52" s="1207"/>
      <c r="D52" s="1207"/>
      <c r="E52" s="1207"/>
      <c r="F52" s="1207"/>
      <c r="G52" s="1207"/>
      <c r="H52" s="1207"/>
      <c r="I52" s="1207"/>
      <c r="J52" s="1207"/>
      <c r="K52" s="1207"/>
      <c r="L52" s="1207"/>
      <c r="M52" s="1207"/>
      <c r="N52" s="1207"/>
      <c r="O52" s="1207"/>
      <c r="P52" s="1207"/>
      <c r="Q52" s="1207"/>
      <c r="R52" s="1207"/>
      <c r="S52" s="1207"/>
      <c r="T52" s="1207"/>
      <c r="U52" s="1207"/>
      <c r="V52" s="1207"/>
      <c r="W52" s="1207"/>
      <c r="X52" s="1207"/>
      <c r="Y52" s="1207"/>
      <c r="Z52" s="1207"/>
      <c r="AA52" s="1207"/>
      <c r="AB52" s="1207"/>
      <c r="AC52" s="1207"/>
      <c r="AD52" s="1207"/>
      <c r="AE52" s="1207"/>
      <c r="AF52" s="557"/>
    </row>
    <row r="53" spans="1:32" ht="54" customHeight="1">
      <c r="A53" s="654" t="s">
        <v>349</v>
      </c>
      <c r="B53" s="1207" t="s">
        <v>923</v>
      </c>
      <c r="C53" s="1193"/>
      <c r="D53" s="1193"/>
      <c r="E53" s="1193"/>
      <c r="F53" s="1193"/>
      <c r="G53" s="1193"/>
      <c r="H53" s="1193"/>
      <c r="I53" s="1193"/>
      <c r="J53" s="1193"/>
      <c r="K53" s="1193"/>
      <c r="L53" s="1193"/>
      <c r="M53" s="1193"/>
      <c r="N53" s="1193"/>
      <c r="O53" s="1193"/>
      <c r="P53" s="1193"/>
      <c r="Q53" s="1193"/>
      <c r="R53" s="1193"/>
      <c r="S53" s="1193"/>
      <c r="T53" s="1193"/>
      <c r="U53" s="1193"/>
      <c r="V53" s="1193"/>
      <c r="W53" s="1193"/>
      <c r="X53" s="1193"/>
      <c r="Y53" s="1193"/>
      <c r="Z53" s="1193"/>
      <c r="AA53" s="1193"/>
      <c r="AB53" s="1193"/>
      <c r="AC53" s="1193"/>
      <c r="AD53" s="1193"/>
      <c r="AE53" s="1193"/>
      <c r="AF53" s="557"/>
    </row>
    <row r="54" spans="1:32" ht="133.9" customHeight="1">
      <c r="A54" s="654" t="s">
        <v>449</v>
      </c>
      <c r="B54" s="1207" t="s">
        <v>903</v>
      </c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557"/>
    </row>
    <row r="55" spans="1:32" ht="21" customHeight="1">
      <c r="A55" s="469" t="s">
        <v>619</v>
      </c>
      <c r="B55" s="1207" t="s">
        <v>911</v>
      </c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557"/>
    </row>
    <row r="56" spans="1:32" ht="22.9" customHeight="1">
      <c r="A56" s="469" t="s">
        <v>776</v>
      </c>
      <c r="B56" s="1207" t="s">
        <v>907</v>
      </c>
      <c r="C56" s="1193"/>
      <c r="D56" s="1193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557"/>
    </row>
    <row r="57" spans="1:32" ht="43.15" customHeight="1">
      <c r="A57" s="469" t="s">
        <v>775</v>
      </c>
      <c r="B57" s="1207" t="s">
        <v>904</v>
      </c>
      <c r="C57" s="1193"/>
      <c r="D57" s="1193"/>
      <c r="E57" s="1193"/>
      <c r="F57" s="1193"/>
      <c r="G57" s="1193"/>
      <c r="H57" s="1193"/>
      <c r="I57" s="1193"/>
      <c r="J57" s="1193"/>
      <c r="K57" s="1193"/>
      <c r="L57" s="1193"/>
      <c r="M57" s="1193"/>
      <c r="N57" s="1193"/>
      <c r="O57" s="1193"/>
      <c r="P57" s="1193"/>
      <c r="Q57" s="1193"/>
      <c r="R57" s="1193"/>
      <c r="S57" s="1193"/>
      <c r="T57" s="1193"/>
      <c r="U57" s="1193"/>
      <c r="V57" s="1193"/>
      <c r="W57" s="1193"/>
      <c r="X57" s="1193"/>
      <c r="Y57" s="1193"/>
      <c r="Z57" s="1193"/>
      <c r="AA57" s="1193"/>
      <c r="AB57" s="1193"/>
      <c r="AC57" s="1193"/>
      <c r="AD57" s="1193"/>
      <c r="AE57" s="1193"/>
      <c r="AF57" s="557"/>
    </row>
    <row r="58" spans="1:32" ht="16.149999999999999" customHeight="1">
      <c r="A58" s="469"/>
      <c r="B58" s="1240" t="s">
        <v>782</v>
      </c>
      <c r="C58" s="1240"/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0"/>
      <c r="P58" s="1240"/>
      <c r="Q58" s="1240"/>
      <c r="R58" s="1240"/>
      <c r="S58" s="1240"/>
      <c r="T58" s="1240"/>
      <c r="U58" s="1240"/>
      <c r="V58" s="1240"/>
      <c r="W58" s="1240"/>
      <c r="X58" s="1240"/>
      <c r="Y58" s="1240"/>
      <c r="Z58" s="1240"/>
      <c r="AA58" s="1240"/>
      <c r="AB58" s="1240"/>
      <c r="AC58" s="1240"/>
      <c r="AD58" s="1240"/>
      <c r="AE58" s="1240"/>
      <c r="AF58" s="557"/>
    </row>
    <row r="59" spans="1:32" ht="11.45" customHeight="1">
      <c r="A59" s="470" t="s">
        <v>644</v>
      </c>
      <c r="B59" s="1206" t="s">
        <v>711</v>
      </c>
      <c r="C59" s="1241"/>
      <c r="D59" s="1241"/>
      <c r="E59" s="1241"/>
      <c r="F59" s="1241"/>
      <c r="G59" s="1241"/>
      <c r="H59" s="1241"/>
      <c r="I59" s="1241"/>
      <c r="J59" s="1241"/>
      <c r="K59" s="1241"/>
      <c r="L59" s="1241"/>
      <c r="M59" s="1241"/>
      <c r="N59" s="1241"/>
      <c r="O59" s="1241"/>
      <c r="P59" s="1241"/>
      <c r="Q59" s="1241"/>
      <c r="R59" s="1241"/>
      <c r="S59" s="1241"/>
      <c r="T59" s="1241"/>
      <c r="U59" s="1241"/>
      <c r="V59" s="1241"/>
      <c r="W59" s="1241"/>
      <c r="X59" s="1241"/>
      <c r="Y59" s="1241"/>
      <c r="Z59" s="1241"/>
      <c r="AA59" s="1241"/>
      <c r="AB59" s="1241"/>
      <c r="AC59" s="1241"/>
      <c r="AD59" s="1241"/>
      <c r="AE59" s="1241"/>
      <c r="AF59" s="557"/>
    </row>
    <row r="60" spans="1:32" ht="13.15" customHeight="1">
      <c r="A60" s="469"/>
      <c r="B60" s="1207" t="s">
        <v>905</v>
      </c>
      <c r="C60" s="1193"/>
      <c r="D60" s="1193"/>
      <c r="E60" s="1193"/>
      <c r="F60" s="1193"/>
      <c r="G60" s="1193"/>
      <c r="H60" s="1193"/>
      <c r="I60" s="1193"/>
      <c r="J60" s="1193"/>
      <c r="K60" s="1193"/>
      <c r="L60" s="1193"/>
      <c r="M60" s="1193"/>
      <c r="N60" s="1193"/>
      <c r="O60" s="1193"/>
      <c r="P60" s="1193"/>
      <c r="Q60" s="1193"/>
      <c r="R60" s="1193"/>
      <c r="S60" s="1193"/>
      <c r="T60" s="1193"/>
      <c r="U60" s="1193"/>
      <c r="V60" s="1193"/>
      <c r="W60" s="1193"/>
      <c r="X60" s="1193"/>
      <c r="Y60" s="1193"/>
      <c r="Z60" s="1193"/>
      <c r="AA60" s="1193"/>
      <c r="AB60" s="1193"/>
      <c r="AC60" s="1193"/>
      <c r="AD60" s="1193"/>
      <c r="AE60" s="1193"/>
      <c r="AF60" s="557"/>
    </row>
    <row r="61" spans="1:32" ht="25.15" customHeight="1">
      <c r="A61" s="469" t="s">
        <v>350</v>
      </c>
      <c r="B61" s="1208" t="s">
        <v>994</v>
      </c>
      <c r="C61" s="1239"/>
      <c r="D61" s="1239"/>
      <c r="E61" s="1239"/>
      <c r="F61" s="1239"/>
      <c r="G61" s="1239"/>
      <c r="H61" s="1239"/>
      <c r="I61" s="1239"/>
      <c r="J61" s="1239"/>
      <c r="K61" s="1239"/>
      <c r="L61" s="1239"/>
      <c r="M61" s="1239"/>
      <c r="N61" s="1239"/>
      <c r="O61" s="1239"/>
      <c r="P61" s="1239"/>
      <c r="Q61" s="1239"/>
      <c r="R61" s="1239"/>
      <c r="S61" s="1239"/>
      <c r="T61" s="1239"/>
      <c r="U61" s="1239"/>
      <c r="V61" s="1239"/>
      <c r="W61" s="1239"/>
      <c r="X61" s="1239"/>
      <c r="Y61" s="1239"/>
      <c r="Z61" s="1239"/>
      <c r="AA61" s="1239"/>
      <c r="AB61" s="1239"/>
      <c r="AC61" s="1239"/>
      <c r="AD61" s="1239"/>
      <c r="AE61" s="1239"/>
      <c r="AF61" s="557"/>
    </row>
    <row r="62" spans="1:32" ht="23.45" customHeight="1">
      <c r="A62" s="469" t="s">
        <v>351</v>
      </c>
      <c r="B62" s="1208" t="s">
        <v>995</v>
      </c>
      <c r="C62" s="1239"/>
      <c r="D62" s="1239"/>
      <c r="E62" s="1239"/>
      <c r="F62" s="1239"/>
      <c r="G62" s="1239"/>
      <c r="H62" s="1239"/>
      <c r="I62" s="1239"/>
      <c r="J62" s="1239"/>
      <c r="K62" s="1239"/>
      <c r="L62" s="1239"/>
      <c r="M62" s="1239"/>
      <c r="N62" s="1239"/>
      <c r="O62" s="1239"/>
      <c r="P62" s="1239"/>
      <c r="Q62" s="1239"/>
      <c r="R62" s="1239"/>
      <c r="S62" s="1239"/>
      <c r="T62" s="1239"/>
      <c r="U62" s="1239"/>
      <c r="V62" s="1239"/>
      <c r="W62" s="1239"/>
      <c r="X62" s="1239"/>
      <c r="Y62" s="1239"/>
      <c r="Z62" s="1239"/>
      <c r="AA62" s="1239"/>
      <c r="AB62" s="1239"/>
      <c r="AC62" s="1239"/>
      <c r="AD62" s="1239"/>
      <c r="AE62" s="1239"/>
      <c r="AF62" s="557"/>
    </row>
    <row r="63" spans="1:32" ht="33.6" customHeight="1">
      <c r="A63" s="469" t="s">
        <v>347</v>
      </c>
      <c r="B63" s="1207" t="s">
        <v>938</v>
      </c>
      <c r="C63" s="1193"/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3"/>
      <c r="P63" s="1193"/>
      <c r="Q63" s="1193"/>
      <c r="R63" s="1193"/>
      <c r="S63" s="1193"/>
      <c r="T63" s="1193"/>
      <c r="U63" s="1193"/>
      <c r="V63" s="1193"/>
      <c r="W63" s="1193"/>
      <c r="X63" s="1193"/>
      <c r="Y63" s="1193"/>
      <c r="Z63" s="1193"/>
      <c r="AA63" s="1193"/>
      <c r="AB63" s="1193"/>
      <c r="AC63" s="1193"/>
      <c r="AD63" s="1193"/>
      <c r="AE63" s="1193"/>
      <c r="AF63" s="557"/>
    </row>
    <row r="64" spans="1:32" ht="87.6" customHeight="1">
      <c r="A64" s="469" t="s">
        <v>348</v>
      </c>
      <c r="B64" s="1207" t="s">
        <v>970</v>
      </c>
      <c r="C64" s="1193"/>
      <c r="D64" s="1193"/>
      <c r="E64" s="1193"/>
      <c r="F64" s="1193"/>
      <c r="G64" s="1193"/>
      <c r="H64" s="1193"/>
      <c r="I64" s="1193"/>
      <c r="J64" s="1193"/>
      <c r="K64" s="1193"/>
      <c r="L64" s="1193"/>
      <c r="M64" s="1193"/>
      <c r="N64" s="1193"/>
      <c r="O64" s="1193"/>
      <c r="P64" s="1193"/>
      <c r="Q64" s="1193"/>
      <c r="R64" s="1193"/>
      <c r="S64" s="1193"/>
      <c r="T64" s="1193"/>
      <c r="U64" s="1193"/>
      <c r="V64" s="1193"/>
      <c r="W64" s="1193"/>
      <c r="X64" s="1193"/>
      <c r="Y64" s="1193"/>
      <c r="Z64" s="1193"/>
      <c r="AA64" s="1193"/>
      <c r="AB64" s="1193"/>
      <c r="AC64" s="1193"/>
      <c r="AD64" s="1193"/>
      <c r="AE64" s="1193"/>
      <c r="AF64" s="557"/>
    </row>
    <row r="65" spans="1:32" ht="54" customHeight="1">
      <c r="A65" s="469" t="s">
        <v>349</v>
      </c>
      <c r="B65" s="1207" t="s">
        <v>923</v>
      </c>
      <c r="C65" s="1193"/>
      <c r="D65" s="1193"/>
      <c r="E65" s="1193"/>
      <c r="F65" s="1193"/>
      <c r="G65" s="1193"/>
      <c r="H65" s="1193"/>
      <c r="I65" s="1193"/>
      <c r="J65" s="1193"/>
      <c r="K65" s="1193"/>
      <c r="L65" s="1193"/>
      <c r="M65" s="1193"/>
      <c r="N65" s="1193"/>
      <c r="O65" s="1193"/>
      <c r="P65" s="1193"/>
      <c r="Q65" s="1193"/>
      <c r="R65" s="1193"/>
      <c r="S65" s="1193"/>
      <c r="T65" s="1193"/>
      <c r="U65" s="1193"/>
      <c r="V65" s="1193"/>
      <c r="W65" s="1193"/>
      <c r="X65" s="1193"/>
      <c r="Y65" s="1193"/>
      <c r="Z65" s="1193"/>
      <c r="AA65" s="1193"/>
      <c r="AB65" s="1193"/>
      <c r="AC65" s="1193"/>
      <c r="AD65" s="1193"/>
      <c r="AE65" s="1193"/>
      <c r="AF65" s="557"/>
    </row>
    <row r="66" spans="1:32" ht="132.4" customHeight="1">
      <c r="A66" s="469" t="s">
        <v>449</v>
      </c>
      <c r="B66" s="1207" t="s">
        <v>906</v>
      </c>
      <c r="C66" s="1193"/>
      <c r="D66" s="1193"/>
      <c r="E66" s="1193"/>
      <c r="F66" s="1193"/>
      <c r="G66" s="1193"/>
      <c r="H66" s="1193"/>
      <c r="I66" s="1193"/>
      <c r="J66" s="1193"/>
      <c r="K66" s="1193"/>
      <c r="L66" s="1193"/>
      <c r="M66" s="1193"/>
      <c r="N66" s="1193"/>
      <c r="O66" s="1193"/>
      <c r="P66" s="1193"/>
      <c r="Q66" s="1193"/>
      <c r="R66" s="1193"/>
      <c r="S66" s="1193"/>
      <c r="T66" s="1193"/>
      <c r="U66" s="1193"/>
      <c r="V66" s="1193"/>
      <c r="W66" s="1193"/>
      <c r="X66" s="1193"/>
      <c r="Y66" s="1193"/>
      <c r="Z66" s="1193"/>
      <c r="AA66" s="1193"/>
      <c r="AB66" s="1193"/>
      <c r="AC66" s="1193"/>
      <c r="AD66" s="1193"/>
      <c r="AE66" s="1193"/>
      <c r="AF66" s="557"/>
    </row>
    <row r="67" spans="1:32" ht="24.6" customHeight="1">
      <c r="A67" s="469" t="s">
        <v>619</v>
      </c>
      <c r="B67" s="1207" t="s">
        <v>911</v>
      </c>
      <c r="C67" s="1193"/>
      <c r="D67" s="1193"/>
      <c r="E67" s="1193"/>
      <c r="F67" s="1193"/>
      <c r="G67" s="1193"/>
      <c r="H67" s="1193"/>
      <c r="I67" s="1193"/>
      <c r="J67" s="1193"/>
      <c r="K67" s="1193"/>
      <c r="L67" s="1193"/>
      <c r="M67" s="1193"/>
      <c r="N67" s="1193"/>
      <c r="O67" s="1193"/>
      <c r="P67" s="1193"/>
      <c r="Q67" s="1193"/>
      <c r="R67" s="1193"/>
      <c r="S67" s="1193"/>
      <c r="T67" s="1193"/>
      <c r="U67" s="1193"/>
      <c r="V67" s="1193"/>
      <c r="W67" s="1193"/>
      <c r="X67" s="1193"/>
      <c r="Y67" s="1193"/>
      <c r="Z67" s="1193"/>
      <c r="AA67" s="1193"/>
      <c r="AB67" s="1193"/>
      <c r="AC67" s="1193"/>
      <c r="AD67" s="1193"/>
      <c r="AE67" s="1193"/>
      <c r="AF67" s="557"/>
    </row>
    <row r="68" spans="1:32" ht="25.9" customHeight="1">
      <c r="A68" s="469" t="s">
        <v>776</v>
      </c>
      <c r="B68" s="1207" t="s">
        <v>907</v>
      </c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557"/>
    </row>
    <row r="69" spans="1:32" ht="55.9" customHeight="1">
      <c r="A69" s="469" t="s">
        <v>775</v>
      </c>
      <c r="B69" s="1207" t="s">
        <v>904</v>
      </c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557"/>
    </row>
    <row r="70" spans="1:32" ht="15" customHeight="1">
      <c r="A70" s="470" t="s">
        <v>712</v>
      </c>
      <c r="B70" s="1206" t="s">
        <v>709</v>
      </c>
      <c r="C70" s="1193"/>
      <c r="D70" s="1193"/>
      <c r="E70" s="1193"/>
      <c r="F70" s="1193"/>
      <c r="G70" s="1193"/>
      <c r="H70" s="1193"/>
      <c r="I70" s="1193"/>
      <c r="J70" s="1193"/>
      <c r="K70" s="1193"/>
      <c r="L70" s="1193"/>
      <c r="M70" s="1193"/>
      <c r="N70" s="1193"/>
      <c r="O70" s="1193"/>
      <c r="P70" s="1193"/>
      <c r="Q70" s="1193"/>
      <c r="R70" s="1193"/>
      <c r="S70" s="1193"/>
      <c r="T70" s="1193"/>
      <c r="U70" s="1193"/>
      <c r="V70" s="1193"/>
      <c r="W70" s="1193"/>
      <c r="X70" s="1193"/>
      <c r="Y70" s="1193"/>
      <c r="Z70" s="1193"/>
      <c r="AA70" s="1193"/>
      <c r="AB70" s="1193"/>
      <c r="AC70" s="1193"/>
      <c r="AD70" s="1193"/>
      <c r="AE70" s="1193"/>
      <c r="AF70" s="557"/>
    </row>
    <row r="71" spans="1:32" ht="13.9" customHeight="1">
      <c r="A71" s="481"/>
      <c r="B71" s="1207" t="s">
        <v>908</v>
      </c>
      <c r="C71" s="1193"/>
      <c r="D71" s="1193"/>
      <c r="E71" s="1193"/>
      <c r="F71" s="1193"/>
      <c r="G71" s="1193"/>
      <c r="H71" s="1193"/>
      <c r="I71" s="1193"/>
      <c r="J71" s="1193"/>
      <c r="K71" s="1193"/>
      <c r="L71" s="1193"/>
      <c r="M71" s="1193"/>
      <c r="N71" s="1193"/>
      <c r="O71" s="1193"/>
      <c r="P71" s="1193"/>
      <c r="Q71" s="1193"/>
      <c r="R71" s="1193"/>
      <c r="S71" s="1193"/>
      <c r="T71" s="1193"/>
      <c r="U71" s="1193"/>
      <c r="V71" s="1193"/>
      <c r="W71" s="1193"/>
      <c r="X71" s="1193"/>
      <c r="Y71" s="1193"/>
      <c r="Z71" s="1193"/>
      <c r="AA71" s="1193"/>
      <c r="AB71" s="1193"/>
      <c r="AC71" s="1193"/>
      <c r="AD71" s="1193"/>
      <c r="AE71" s="1193"/>
      <c r="AF71" s="557"/>
    </row>
    <row r="72" spans="1:32" ht="22.9" customHeight="1">
      <c r="A72" s="469" t="s">
        <v>350</v>
      </c>
      <c r="B72" s="1207" t="s">
        <v>710</v>
      </c>
      <c r="C72" s="1193"/>
      <c r="D72" s="1193"/>
      <c r="E72" s="1193"/>
      <c r="F72" s="1193"/>
      <c r="G72" s="1193"/>
      <c r="H72" s="1193"/>
      <c r="I72" s="1193"/>
      <c r="J72" s="1193"/>
      <c r="K72" s="1193"/>
      <c r="L72" s="1193"/>
      <c r="M72" s="1193"/>
      <c r="N72" s="1193"/>
      <c r="O72" s="1193"/>
      <c r="P72" s="1193"/>
      <c r="Q72" s="1193"/>
      <c r="R72" s="1193"/>
      <c r="S72" s="1193"/>
      <c r="T72" s="1193"/>
      <c r="U72" s="1193"/>
      <c r="V72" s="1193"/>
      <c r="W72" s="1193"/>
      <c r="X72" s="1193"/>
      <c r="Y72" s="1193"/>
      <c r="Z72" s="1193"/>
      <c r="AA72" s="1193"/>
      <c r="AB72" s="1193"/>
      <c r="AC72" s="1193"/>
      <c r="AD72" s="1193"/>
      <c r="AE72" s="1193"/>
      <c r="AF72" s="557"/>
    </row>
    <row r="73" spans="1:32" ht="23.45" customHeight="1">
      <c r="A73" s="469" t="s">
        <v>351</v>
      </c>
      <c r="B73" s="1207" t="s">
        <v>933</v>
      </c>
      <c r="C73" s="1193"/>
      <c r="D73" s="1193"/>
      <c r="E73" s="1193"/>
      <c r="F73" s="1193"/>
      <c r="G73" s="1193"/>
      <c r="H73" s="1193"/>
      <c r="I73" s="1193"/>
      <c r="J73" s="1193"/>
      <c r="K73" s="1193"/>
      <c r="L73" s="1193"/>
      <c r="M73" s="1193"/>
      <c r="N73" s="1193"/>
      <c r="O73" s="1193"/>
      <c r="P73" s="1193"/>
      <c r="Q73" s="1193"/>
      <c r="R73" s="1193"/>
      <c r="S73" s="1193"/>
      <c r="T73" s="1193"/>
      <c r="U73" s="1193"/>
      <c r="V73" s="1193"/>
      <c r="W73" s="1193"/>
      <c r="X73" s="1193"/>
      <c r="Y73" s="1193"/>
      <c r="Z73" s="1193"/>
      <c r="AA73" s="1193"/>
      <c r="AB73" s="1193"/>
      <c r="AC73" s="1193"/>
      <c r="AD73" s="1193"/>
      <c r="AE73" s="1193"/>
      <c r="AF73" s="557"/>
    </row>
    <row r="74" spans="1:32" ht="34.9" customHeight="1">
      <c r="A74" s="469" t="s">
        <v>347</v>
      </c>
      <c r="B74" s="1207" t="s">
        <v>932</v>
      </c>
      <c r="C74" s="1193"/>
      <c r="D74" s="1193"/>
      <c r="E74" s="1193"/>
      <c r="F74" s="1193"/>
      <c r="G74" s="1193"/>
      <c r="H74" s="1193"/>
      <c r="I74" s="1193"/>
      <c r="J74" s="1193"/>
      <c r="K74" s="1193"/>
      <c r="L74" s="1193"/>
      <c r="M74" s="1193"/>
      <c r="N74" s="1193"/>
      <c r="O74" s="1193"/>
      <c r="P74" s="1193"/>
      <c r="Q74" s="1193"/>
      <c r="R74" s="1193"/>
      <c r="S74" s="1193"/>
      <c r="T74" s="1193"/>
      <c r="U74" s="1193"/>
      <c r="V74" s="1193"/>
      <c r="W74" s="1193"/>
      <c r="X74" s="1193"/>
      <c r="Y74" s="1193"/>
      <c r="Z74" s="1193"/>
      <c r="AA74" s="1193"/>
      <c r="AB74" s="1193"/>
      <c r="AC74" s="1193"/>
      <c r="AD74" s="1193"/>
      <c r="AE74" s="1193"/>
      <c r="AF74" s="557"/>
    </row>
    <row r="75" spans="1:32" ht="87" customHeight="1">
      <c r="A75" s="469" t="s">
        <v>348</v>
      </c>
      <c r="B75" s="1207" t="s">
        <v>971</v>
      </c>
      <c r="C75" s="1193"/>
      <c r="D75" s="1193"/>
      <c r="E75" s="1193"/>
      <c r="F75" s="1193"/>
      <c r="G75" s="1193"/>
      <c r="H75" s="1193"/>
      <c r="I75" s="1193"/>
      <c r="J75" s="1193"/>
      <c r="K75" s="1193"/>
      <c r="L75" s="1193"/>
      <c r="M75" s="1193"/>
      <c r="N75" s="1193"/>
      <c r="O75" s="1193"/>
      <c r="P75" s="1193"/>
      <c r="Q75" s="1193"/>
      <c r="R75" s="1193"/>
      <c r="S75" s="1193"/>
      <c r="T75" s="1193"/>
      <c r="U75" s="1193"/>
      <c r="V75" s="1193"/>
      <c r="W75" s="1193"/>
      <c r="X75" s="1193"/>
      <c r="Y75" s="1193"/>
      <c r="Z75" s="1193"/>
      <c r="AA75" s="1193"/>
      <c r="AB75" s="1193"/>
      <c r="AC75" s="1193"/>
      <c r="AD75" s="1193"/>
      <c r="AE75" s="1193"/>
      <c r="AF75" s="557"/>
    </row>
    <row r="76" spans="1:32" ht="12.6" customHeight="1">
      <c r="A76" s="469" t="s">
        <v>349</v>
      </c>
      <c r="B76" s="1207" t="s">
        <v>924</v>
      </c>
      <c r="C76" s="1193"/>
      <c r="D76" s="1193"/>
      <c r="E76" s="1193"/>
      <c r="F76" s="1193"/>
      <c r="G76" s="1193"/>
      <c r="H76" s="1193"/>
      <c r="I76" s="1193"/>
      <c r="J76" s="1193"/>
      <c r="K76" s="1193"/>
      <c r="L76" s="1193"/>
      <c r="M76" s="1193"/>
      <c r="N76" s="1193"/>
      <c r="O76" s="1193"/>
      <c r="P76" s="1193"/>
      <c r="Q76" s="1193"/>
      <c r="R76" s="1193"/>
      <c r="S76" s="1193"/>
      <c r="T76" s="1193"/>
      <c r="U76" s="1193"/>
      <c r="V76" s="1193"/>
      <c r="W76" s="1193"/>
      <c r="X76" s="1193"/>
      <c r="Y76" s="1193"/>
      <c r="Z76" s="1193"/>
      <c r="AA76" s="1193"/>
      <c r="AB76" s="1193"/>
      <c r="AC76" s="1193"/>
      <c r="AD76" s="1193"/>
      <c r="AE76" s="1193"/>
      <c r="AF76" s="557"/>
    </row>
    <row r="77" spans="1:32" ht="54.6" customHeight="1">
      <c r="A77" s="469" t="s">
        <v>449</v>
      </c>
      <c r="B77" s="1207" t="s">
        <v>923</v>
      </c>
      <c r="C77" s="1193"/>
      <c r="D77" s="1193"/>
      <c r="E77" s="1193"/>
      <c r="F77" s="1193"/>
      <c r="G77" s="1193"/>
      <c r="H77" s="1193"/>
      <c r="I77" s="1193"/>
      <c r="J77" s="1193"/>
      <c r="K77" s="1193"/>
      <c r="L77" s="1193"/>
      <c r="M77" s="1193"/>
      <c r="N77" s="1193"/>
      <c r="O77" s="1193"/>
      <c r="P77" s="1193"/>
      <c r="Q77" s="1193"/>
      <c r="R77" s="1193"/>
      <c r="S77" s="1193"/>
      <c r="T77" s="1193"/>
      <c r="U77" s="1193"/>
      <c r="V77" s="1193"/>
      <c r="W77" s="1193"/>
      <c r="X77" s="1193"/>
      <c r="Y77" s="1193"/>
      <c r="Z77" s="1193"/>
      <c r="AA77" s="1193"/>
      <c r="AB77" s="1193"/>
      <c r="AC77" s="1193"/>
      <c r="AD77" s="1193"/>
      <c r="AE77" s="1193"/>
      <c r="AF77" s="557"/>
    </row>
    <row r="78" spans="1:32" ht="148.5" customHeight="1">
      <c r="A78" s="469" t="s">
        <v>619</v>
      </c>
      <c r="B78" s="1207" t="s">
        <v>909</v>
      </c>
      <c r="C78" s="1193"/>
      <c r="D78" s="1193"/>
      <c r="E78" s="1193"/>
      <c r="F78" s="1193"/>
      <c r="G78" s="1193"/>
      <c r="H78" s="1193"/>
      <c r="I78" s="1193"/>
      <c r="J78" s="1193"/>
      <c r="K78" s="1193"/>
      <c r="L78" s="1193"/>
      <c r="M78" s="1193"/>
      <c r="N78" s="1193"/>
      <c r="O78" s="1193"/>
      <c r="P78" s="1193"/>
      <c r="Q78" s="1193"/>
      <c r="R78" s="1193"/>
      <c r="S78" s="1193"/>
      <c r="T78" s="1193"/>
      <c r="U78" s="1193"/>
      <c r="V78" s="1193"/>
      <c r="W78" s="1193"/>
      <c r="X78" s="1193"/>
      <c r="Y78" s="1193"/>
      <c r="Z78" s="1193"/>
      <c r="AA78" s="1193"/>
      <c r="AB78" s="1193"/>
      <c r="AC78" s="1193"/>
      <c r="AD78" s="1193"/>
      <c r="AE78" s="1193"/>
      <c r="AF78" s="557"/>
    </row>
    <row r="79" spans="1:32" ht="25.15" customHeight="1">
      <c r="A79" s="469" t="s">
        <v>776</v>
      </c>
      <c r="B79" s="1207" t="s">
        <v>910</v>
      </c>
      <c r="C79" s="1193"/>
      <c r="D79" s="1193"/>
      <c r="E79" s="1193"/>
      <c r="F79" s="1193"/>
      <c r="G79" s="1193"/>
      <c r="H79" s="1193"/>
      <c r="I79" s="1193"/>
      <c r="J79" s="1193"/>
      <c r="K79" s="1193"/>
      <c r="L79" s="1193"/>
      <c r="M79" s="1193"/>
      <c r="N79" s="1193"/>
      <c r="O79" s="1193"/>
      <c r="P79" s="1193"/>
      <c r="Q79" s="1193"/>
      <c r="R79" s="1193"/>
      <c r="S79" s="1193"/>
      <c r="T79" s="1193"/>
      <c r="U79" s="1193"/>
      <c r="V79" s="1193"/>
      <c r="W79" s="1193"/>
      <c r="X79" s="1193"/>
      <c r="Y79" s="1193"/>
      <c r="Z79" s="1193"/>
      <c r="AA79" s="1193"/>
      <c r="AB79" s="1193"/>
      <c r="AC79" s="1193"/>
      <c r="AD79" s="1193"/>
      <c r="AE79" s="1193"/>
      <c r="AF79" s="557"/>
    </row>
    <row r="80" spans="1:32" ht="27" customHeight="1">
      <c r="A80" s="469" t="s">
        <v>775</v>
      </c>
      <c r="B80" s="1207" t="s">
        <v>907</v>
      </c>
      <c r="C80" s="1193"/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3"/>
      <c r="R80" s="1193"/>
      <c r="S80" s="1193"/>
      <c r="T80" s="1193"/>
      <c r="U80" s="1193"/>
      <c r="V80" s="1193"/>
      <c r="W80" s="1193"/>
      <c r="X80" s="1193"/>
      <c r="Y80" s="1193"/>
      <c r="Z80" s="1193"/>
      <c r="AA80" s="1193"/>
      <c r="AB80" s="1193"/>
      <c r="AC80" s="1193"/>
      <c r="AD80" s="1193"/>
      <c r="AE80" s="1193"/>
      <c r="AF80" s="557"/>
    </row>
    <row r="81" spans="1:32" ht="15.6" customHeight="1">
      <c r="A81" s="469" t="s">
        <v>774</v>
      </c>
      <c r="B81" s="1207" t="s">
        <v>928</v>
      </c>
      <c r="C81" s="1193"/>
      <c r="D81" s="1193"/>
      <c r="E81" s="1193"/>
      <c r="F81" s="1193"/>
      <c r="G81" s="1193"/>
      <c r="H81" s="1193"/>
      <c r="I81" s="1193"/>
      <c r="J81" s="1193"/>
      <c r="K81" s="1193"/>
      <c r="L81" s="1193"/>
      <c r="M81" s="1193"/>
      <c r="N81" s="1193"/>
      <c r="O81" s="1193"/>
      <c r="P81" s="1193"/>
      <c r="Q81" s="1193"/>
      <c r="R81" s="1193"/>
      <c r="S81" s="1193"/>
      <c r="T81" s="1193"/>
      <c r="U81" s="1193"/>
      <c r="V81" s="1193"/>
      <c r="W81" s="1193"/>
      <c r="X81" s="1193"/>
      <c r="Y81" s="1193"/>
      <c r="Z81" s="1193"/>
      <c r="AA81" s="1193"/>
      <c r="AB81" s="1193"/>
      <c r="AC81" s="1193"/>
      <c r="AD81" s="1193"/>
      <c r="AE81" s="1193"/>
      <c r="AF81" s="557"/>
    </row>
    <row r="82" spans="1:32" ht="15.6" customHeight="1">
      <c r="A82" s="469"/>
      <c r="B82" s="1208" t="s">
        <v>980</v>
      </c>
      <c r="C82" s="1239"/>
      <c r="D82" s="1239"/>
      <c r="E82" s="1239"/>
      <c r="F82" s="1239"/>
      <c r="G82" s="1239"/>
      <c r="H82" s="1239"/>
      <c r="I82" s="1239"/>
      <c r="J82" s="1239"/>
      <c r="K82" s="1239"/>
      <c r="L82" s="1239"/>
      <c r="M82" s="1239"/>
      <c r="N82" s="1239"/>
      <c r="O82" s="1239"/>
      <c r="P82" s="1239"/>
      <c r="Q82" s="1239"/>
      <c r="R82" s="1239"/>
      <c r="S82" s="1239"/>
      <c r="T82" s="1239"/>
      <c r="U82" s="1239"/>
      <c r="V82" s="1239"/>
      <c r="W82" s="1239"/>
      <c r="X82" s="1239"/>
      <c r="Y82" s="1239"/>
      <c r="Z82" s="1239"/>
      <c r="AA82" s="1239"/>
      <c r="AB82" s="1239"/>
      <c r="AC82" s="1239"/>
      <c r="AD82" s="1239"/>
      <c r="AE82" s="1239"/>
      <c r="AF82" s="557"/>
    </row>
    <row r="83" spans="1:32" ht="19.899999999999999" customHeight="1">
      <c r="A83" s="469"/>
      <c r="B83" s="1208" t="s">
        <v>982</v>
      </c>
      <c r="C83" s="1239"/>
      <c r="D83" s="1239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557"/>
    </row>
    <row r="84" spans="1:32" ht="2.4500000000000002" customHeight="1">
      <c r="A84" s="481"/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9"/>
      <c r="V84" s="559"/>
      <c r="W84" s="559"/>
      <c r="X84" s="559"/>
      <c r="Y84" s="559"/>
      <c r="Z84" s="559"/>
      <c r="AA84" s="559"/>
      <c r="AB84" s="559"/>
      <c r="AC84" s="559"/>
      <c r="AD84" s="559"/>
      <c r="AE84" s="559"/>
      <c r="AF84" s="557"/>
    </row>
    <row r="85" spans="1:32" ht="13.15" hidden="1" customHeight="1">
      <c r="A85" s="461"/>
      <c r="B85" s="1243"/>
      <c r="C85" s="1244"/>
      <c r="D85" s="1244"/>
      <c r="E85" s="1244"/>
      <c r="F85" s="1244"/>
      <c r="G85" s="1244"/>
      <c r="H85" s="1244"/>
      <c r="I85" s="1244"/>
      <c r="J85" s="1244"/>
      <c r="K85" s="1244"/>
      <c r="L85" s="1244"/>
      <c r="M85" s="1244"/>
      <c r="N85" s="1244"/>
      <c r="O85" s="1244"/>
      <c r="P85" s="1244"/>
      <c r="Q85" s="1244"/>
      <c r="R85" s="1244"/>
      <c r="S85" s="1244"/>
      <c r="T85" s="1244"/>
      <c r="U85" s="1244"/>
      <c r="V85" s="1244"/>
      <c r="W85" s="1244"/>
      <c r="X85" s="1244"/>
      <c r="Y85" s="1244"/>
      <c r="Z85" s="1244"/>
      <c r="AA85" s="1244"/>
      <c r="AB85" s="1244"/>
      <c r="AC85" s="1244"/>
      <c r="AD85" s="1244"/>
      <c r="AE85" s="1244"/>
      <c r="AF85" s="560"/>
    </row>
    <row r="86" spans="1:32" ht="40.15" customHeight="1">
      <c r="A86" s="458"/>
      <c r="B86" s="458"/>
      <c r="C86" s="458"/>
      <c r="D86" s="458"/>
      <c r="E86" s="458"/>
      <c r="F86" s="458"/>
      <c r="G86" s="459"/>
      <c r="H86" s="459"/>
      <c r="I86" s="459"/>
      <c r="J86" s="459"/>
      <c r="K86" s="459"/>
      <c r="L86" s="459"/>
      <c r="M86" s="459"/>
      <c r="N86" s="459"/>
      <c r="O86" s="459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zoomScale="115" zoomScaleNormal="100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54" customWidth="1"/>
    <col min="36" max="16384" width="9.140625" style="154"/>
  </cols>
  <sheetData>
    <row r="1" spans="1:34" ht="12.75" customHeight="1">
      <c r="A1" s="581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15.75" customHeight="1">
      <c r="A2" s="1281"/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  <c r="P2" s="1282"/>
      <c r="Q2" s="1282"/>
      <c r="R2" s="1282"/>
      <c r="S2" s="1282"/>
      <c r="T2" s="1282"/>
      <c r="U2" s="1282"/>
      <c r="V2" s="1282"/>
      <c r="W2" s="1282"/>
      <c r="X2" s="1282"/>
      <c r="Y2" s="463"/>
      <c r="Z2" s="463"/>
      <c r="AA2" s="463"/>
      <c r="AB2" s="463"/>
      <c r="AC2" s="1283" t="s">
        <v>436</v>
      </c>
      <c r="AD2" s="1284"/>
      <c r="AE2" s="1284"/>
      <c r="AF2" s="1284"/>
      <c r="AG2" s="1285"/>
      <c r="AH2" s="584"/>
    </row>
    <row r="3" spans="1:34" ht="6.75" customHeight="1">
      <c r="A3" s="1286"/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7"/>
      <c r="W3" s="1287"/>
      <c r="X3" s="1287"/>
      <c r="Y3" s="1287"/>
      <c r="Z3" s="1287"/>
      <c r="AA3" s="1287"/>
      <c r="AB3" s="1287"/>
      <c r="AC3" s="1287"/>
      <c r="AD3" s="1287"/>
      <c r="AE3" s="1287"/>
      <c r="AF3" s="1287"/>
      <c r="AG3" s="1287"/>
      <c r="AH3" s="1288"/>
    </row>
    <row r="4" spans="1:34" ht="31.5" customHeight="1">
      <c r="A4" s="1289" t="s">
        <v>871</v>
      </c>
      <c r="B4" s="1290"/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  <c r="O4" s="1290"/>
      <c r="P4" s="1290"/>
      <c r="Q4" s="1290"/>
      <c r="R4" s="1290"/>
      <c r="S4" s="1290"/>
      <c r="T4" s="1290"/>
      <c r="U4" s="1290"/>
      <c r="V4" s="1290"/>
      <c r="W4" s="1290"/>
      <c r="X4" s="1290"/>
      <c r="Y4" s="1290"/>
      <c r="Z4" s="1290"/>
      <c r="AA4" s="1290"/>
      <c r="AB4" s="1290"/>
      <c r="AC4" s="1290"/>
      <c r="AD4" s="1290"/>
      <c r="AE4" s="1290"/>
      <c r="AF4" s="1290"/>
      <c r="AG4" s="1290"/>
      <c r="AH4" s="1291"/>
    </row>
    <row r="5" spans="1:34" ht="6.75" customHeight="1">
      <c r="A5" s="1292"/>
      <c r="B5" s="1293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  <c r="X5" s="1294"/>
      <c r="Y5" s="1294"/>
      <c r="Z5" s="1294"/>
      <c r="AA5" s="1294"/>
      <c r="AB5" s="1294"/>
      <c r="AC5" s="1294"/>
      <c r="AD5" s="1294"/>
      <c r="AE5" s="1294"/>
      <c r="AF5" s="1294"/>
      <c r="AG5" s="1294"/>
      <c r="AH5" s="1295"/>
    </row>
    <row r="6" spans="1:34" ht="9.6" customHeight="1">
      <c r="A6" s="585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1280"/>
      <c r="AE6" s="1280"/>
      <c r="AF6" s="1280"/>
      <c r="AG6" s="1280"/>
      <c r="AH6" s="584"/>
    </row>
    <row r="7" spans="1:34" hidden="1">
      <c r="A7" s="585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587"/>
      <c r="AE7" s="587"/>
      <c r="AF7" s="587"/>
      <c r="AG7" s="587"/>
      <c r="AH7" s="584"/>
    </row>
    <row r="8" spans="1:34" hidden="1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587"/>
      <c r="AE8" s="587"/>
      <c r="AF8" s="587"/>
      <c r="AG8" s="587"/>
      <c r="AH8" s="584"/>
    </row>
    <row r="9" spans="1:34" ht="15" hidden="1" customHeight="1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463"/>
      <c r="R9" s="463"/>
      <c r="S9" s="463"/>
      <c r="T9" s="463"/>
      <c r="U9" s="463"/>
      <c r="V9" s="463"/>
      <c r="W9" s="463"/>
      <c r="X9" s="588"/>
      <c r="Y9" s="588"/>
      <c r="Z9" s="589"/>
      <c r="AA9" s="589"/>
      <c r="AB9" s="589"/>
      <c r="AH9" s="590"/>
    </row>
    <row r="10" spans="1:34" hidden="1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463"/>
      <c r="R10" s="463"/>
      <c r="S10" s="463"/>
      <c r="T10" s="463"/>
      <c r="U10" s="463"/>
      <c r="V10" s="463"/>
      <c r="W10" s="463"/>
      <c r="X10" s="588"/>
      <c r="Y10" s="588"/>
      <c r="Z10" s="589"/>
      <c r="AA10" s="589"/>
      <c r="AB10" s="589"/>
      <c r="AC10" s="589"/>
      <c r="AD10" s="1296"/>
      <c r="AE10" s="1287"/>
      <c r="AF10" s="1287"/>
      <c r="AG10" s="1287"/>
      <c r="AH10" s="590"/>
    </row>
    <row r="11" spans="1:34" hidden="1">
      <c r="A11" s="585"/>
      <c r="B11" s="1297"/>
      <c r="C11" s="1297"/>
      <c r="D11" s="1297"/>
      <c r="E11" s="1297"/>
      <c r="F11" s="1297"/>
      <c r="G11" s="1297"/>
      <c r="H11" s="1297"/>
      <c r="I11" s="1297"/>
      <c r="J11" s="1297"/>
      <c r="K11" s="1297"/>
      <c r="L11" s="1297"/>
      <c r="M11" s="1297"/>
      <c r="N11" s="1297"/>
      <c r="O11" s="1297"/>
      <c r="P11" s="1297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1287"/>
      <c r="AE11" s="1287"/>
      <c r="AF11" s="1287"/>
      <c r="AG11" s="1287"/>
      <c r="AH11" s="584"/>
    </row>
    <row r="12" spans="1:34" ht="60" customHeight="1">
      <c r="A12" s="585"/>
      <c r="B12" s="1298"/>
      <c r="C12" s="1299"/>
      <c r="D12" s="1299"/>
      <c r="E12" s="1299"/>
      <c r="F12" s="1299"/>
      <c r="G12" s="1299"/>
      <c r="H12" s="1299"/>
      <c r="I12" s="1299"/>
      <c r="J12" s="1299"/>
      <c r="K12" s="1299"/>
      <c r="L12" s="1299"/>
      <c r="M12" s="1299"/>
      <c r="N12" s="1299"/>
      <c r="O12" s="1299"/>
      <c r="P12" s="1299"/>
      <c r="Q12" s="1299"/>
      <c r="R12" s="1299"/>
      <c r="S12" s="1299"/>
      <c r="T12" s="1299"/>
      <c r="U12" s="1299"/>
      <c r="V12" s="1299"/>
      <c r="W12" s="1299"/>
      <c r="X12" s="1299"/>
      <c r="Y12" s="1299"/>
      <c r="Z12" s="1299"/>
      <c r="AA12" s="1299"/>
      <c r="AB12" s="1299"/>
      <c r="AC12" s="1299"/>
      <c r="AD12" s="1299"/>
      <c r="AE12" s="1299"/>
      <c r="AF12" s="1299"/>
      <c r="AG12" s="1300"/>
      <c r="AH12" s="584"/>
    </row>
    <row r="13" spans="1:34">
      <c r="A13" s="585"/>
      <c r="B13" s="1301"/>
      <c r="C13" s="1302"/>
      <c r="D13" s="1302"/>
      <c r="E13" s="1302"/>
      <c r="F13" s="1302"/>
      <c r="G13" s="1302"/>
      <c r="H13" s="1302"/>
      <c r="I13" s="1302"/>
      <c r="J13" s="1302"/>
      <c r="K13" s="1302"/>
      <c r="L13" s="1302"/>
      <c r="M13" s="1302"/>
      <c r="N13" s="1302"/>
      <c r="O13" s="1302"/>
      <c r="P13" s="1302"/>
      <c r="Q13" s="1302"/>
      <c r="R13" s="1302"/>
      <c r="S13" s="1302"/>
      <c r="T13" s="1302"/>
      <c r="U13" s="1302"/>
      <c r="V13" s="1302"/>
      <c r="W13" s="1302"/>
      <c r="X13" s="1302"/>
      <c r="Y13" s="1302"/>
      <c r="Z13" s="1302"/>
      <c r="AA13" s="1302"/>
      <c r="AB13" s="1302"/>
      <c r="AC13" s="1302"/>
      <c r="AD13" s="1302"/>
      <c r="AE13" s="1302"/>
      <c r="AF13" s="1302"/>
      <c r="AG13" s="1303"/>
      <c r="AH13" s="584"/>
    </row>
    <row r="14" spans="1:34">
      <c r="A14" s="585"/>
      <c r="B14" s="1304" t="s">
        <v>872</v>
      </c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5"/>
      <c r="R14" s="1305"/>
      <c r="S14" s="1305"/>
      <c r="T14" s="1305"/>
      <c r="U14" s="1305"/>
      <c r="V14" s="1305"/>
      <c r="W14" s="1305"/>
      <c r="X14" s="1305"/>
      <c r="Y14" s="1305"/>
      <c r="Z14" s="1287"/>
      <c r="AA14" s="1287"/>
      <c r="AB14" s="1287"/>
      <c r="AC14" s="1287"/>
      <c r="AD14" s="1287"/>
      <c r="AE14" s="1287"/>
      <c r="AF14" s="1287"/>
      <c r="AG14" s="1287"/>
      <c r="AH14" s="584"/>
    </row>
    <row r="15" spans="1:34" ht="9" customHeight="1">
      <c r="A15" s="585"/>
      <c r="B15" s="1306"/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6"/>
      <c r="P15" s="1306"/>
      <c r="Q15" s="1306"/>
      <c r="R15" s="1306"/>
      <c r="S15" s="1306"/>
      <c r="T15" s="1306"/>
      <c r="U15" s="1306"/>
      <c r="V15" s="1306"/>
      <c r="W15" s="1306"/>
      <c r="X15" s="1306"/>
      <c r="Y15" s="1306"/>
      <c r="Z15" s="1287"/>
      <c r="AA15" s="1287"/>
      <c r="AB15" s="1287"/>
      <c r="AC15" s="1287"/>
      <c r="AD15" s="1287"/>
      <c r="AE15" s="1287"/>
      <c r="AF15" s="1287"/>
      <c r="AG15" s="1287"/>
      <c r="AH15" s="584"/>
    </row>
    <row r="16" spans="1:34" ht="4.9000000000000004" hidden="1" customHeight="1">
      <c r="A16" s="585"/>
      <c r="B16" s="463"/>
      <c r="C16" s="463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584"/>
    </row>
    <row r="17" spans="1:34" ht="0.6" hidden="1" customHeight="1">
      <c r="A17" s="585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463"/>
      <c r="Z17" s="463"/>
      <c r="AA17" s="463"/>
      <c r="AB17" s="463"/>
      <c r="AC17" s="463"/>
      <c r="AD17" s="463"/>
      <c r="AE17" s="463"/>
      <c r="AF17" s="463"/>
      <c r="AG17" s="463"/>
      <c r="AH17" s="584"/>
    </row>
    <row r="18" spans="1:34" hidden="1">
      <c r="A18" s="585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463"/>
      <c r="Z18" s="463"/>
      <c r="AA18" s="463"/>
      <c r="AB18" s="463"/>
      <c r="AC18" s="463"/>
      <c r="AD18" s="463"/>
      <c r="AE18" s="463"/>
      <c r="AF18" s="463"/>
      <c r="AG18" s="463"/>
      <c r="AH18" s="584"/>
    </row>
    <row r="19" spans="1:34" hidden="1">
      <c r="A19" s="585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463"/>
      <c r="Z19" s="463"/>
      <c r="AA19" s="463"/>
      <c r="AB19" s="463"/>
      <c r="AC19" s="463"/>
      <c r="AD19" s="463"/>
      <c r="AE19" s="463"/>
      <c r="AF19" s="463"/>
      <c r="AG19" s="463"/>
      <c r="AH19" s="584"/>
    </row>
    <row r="20" spans="1:34" hidden="1">
      <c r="A20" s="58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8"/>
      <c r="Z20" s="1308"/>
      <c r="AA20" s="1308"/>
      <c r="AB20" s="1308"/>
      <c r="AC20" s="1308"/>
      <c r="AD20" s="1308"/>
      <c r="AE20" s="1308"/>
      <c r="AF20" s="1308"/>
      <c r="AG20" s="1308"/>
      <c r="AH20" s="584"/>
    </row>
    <row r="21" spans="1:34" ht="18.600000000000001" customHeight="1">
      <c r="A21" s="585"/>
      <c r="B21" s="1307" t="s">
        <v>268</v>
      </c>
      <c r="C21" s="1306"/>
      <c r="D21" s="1306"/>
      <c r="E21" s="1306"/>
      <c r="F21" s="1306"/>
      <c r="G21" s="1306"/>
      <c r="H21" s="1306"/>
      <c r="I21" s="1306"/>
      <c r="J21" s="1306"/>
      <c r="K21" s="1306"/>
      <c r="L21" s="1306"/>
      <c r="M21" s="1306"/>
      <c r="N21" s="1306"/>
      <c r="O21" s="1306"/>
      <c r="P21" s="1306"/>
      <c r="Q21" s="1306"/>
      <c r="R21" s="1306"/>
      <c r="S21" s="1306"/>
      <c r="T21" s="1306"/>
      <c r="U21" s="1306"/>
      <c r="V21" s="1306"/>
      <c r="W21" s="1306"/>
      <c r="X21" s="1306"/>
      <c r="Y21" s="1306"/>
      <c r="Z21" s="1306"/>
      <c r="AA21" s="1306"/>
      <c r="AB21" s="1306"/>
      <c r="AC21" s="1306"/>
      <c r="AD21" s="1306"/>
      <c r="AE21" s="1306"/>
      <c r="AF21" s="1306"/>
      <c r="AG21" s="1306"/>
      <c r="AH21" s="584"/>
    </row>
    <row r="22" spans="1:34" ht="25.9" customHeight="1">
      <c r="A22" s="594"/>
      <c r="B22" s="1312" t="s">
        <v>269</v>
      </c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584"/>
    </row>
    <row r="23" spans="1:34" ht="12" customHeight="1">
      <c r="A23" s="594"/>
      <c r="B23" s="1312"/>
      <c r="C23" s="1312"/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584"/>
    </row>
    <row r="24" spans="1:34" ht="30.75" customHeight="1">
      <c r="A24" s="595" t="s">
        <v>783</v>
      </c>
      <c r="B24" s="1313" t="s">
        <v>804</v>
      </c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584"/>
    </row>
    <row r="25" spans="1:34" ht="32.450000000000003" customHeight="1">
      <c r="A25" s="595" t="s">
        <v>224</v>
      </c>
      <c r="B25" s="1313" t="s">
        <v>805</v>
      </c>
      <c r="C25" s="1313"/>
      <c r="D25" s="1313"/>
      <c r="E25" s="1313"/>
      <c r="F25" s="1313"/>
      <c r="G25" s="1313"/>
      <c r="H25" s="1313"/>
      <c r="I25" s="1313"/>
      <c r="J25" s="1313"/>
      <c r="K25" s="1313"/>
      <c r="L25" s="1313"/>
      <c r="M25" s="1313"/>
      <c r="N25" s="1313"/>
      <c r="O25" s="1313"/>
      <c r="P25" s="1313"/>
      <c r="Q25" s="1313"/>
      <c r="R25" s="1313"/>
      <c r="S25" s="1313"/>
      <c r="T25" s="1313"/>
      <c r="U25" s="1313"/>
      <c r="V25" s="1313"/>
      <c r="W25" s="1313"/>
      <c r="X25" s="1313"/>
      <c r="Y25" s="1313"/>
      <c r="Z25" s="1313"/>
      <c r="AA25" s="1313"/>
      <c r="AB25" s="1313"/>
      <c r="AC25" s="1313"/>
      <c r="AD25" s="1313"/>
      <c r="AE25" s="1313"/>
      <c r="AF25" s="1313"/>
      <c r="AG25" s="1313"/>
      <c r="AH25" s="584"/>
    </row>
    <row r="26" spans="1:34" ht="31.15" customHeight="1">
      <c r="A26" s="595" t="s">
        <v>225</v>
      </c>
      <c r="B26" s="1313" t="s">
        <v>889</v>
      </c>
      <c r="C26" s="1313"/>
      <c r="D26" s="1313"/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  <c r="O26" s="1313"/>
      <c r="P26" s="1313"/>
      <c r="Q26" s="1313"/>
      <c r="R26" s="1313"/>
      <c r="S26" s="1313"/>
      <c r="T26" s="1313"/>
      <c r="U26" s="1313"/>
      <c r="V26" s="1313"/>
      <c r="W26" s="1313"/>
      <c r="X26" s="1313"/>
      <c r="Y26" s="1313"/>
      <c r="Z26" s="1313"/>
      <c r="AA26" s="1313"/>
      <c r="AB26" s="1313"/>
      <c r="AC26" s="1313"/>
      <c r="AD26" s="1313"/>
      <c r="AE26" s="1313"/>
      <c r="AF26" s="1313"/>
      <c r="AG26" s="1313"/>
      <c r="AH26" s="584"/>
    </row>
    <row r="27" spans="1:34" ht="41.25" customHeight="1">
      <c r="A27" s="595" t="s">
        <v>240</v>
      </c>
      <c r="B27" s="1313" t="s">
        <v>806</v>
      </c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3"/>
      <c r="AF27" s="1313"/>
      <c r="AG27" s="1313"/>
      <c r="AH27" s="584"/>
    </row>
    <row r="28" spans="1:34">
      <c r="A28" s="585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84"/>
    </row>
    <row r="29" spans="1:34" ht="13.5" customHeight="1">
      <c r="A29" s="585"/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8"/>
      <c r="O29" s="598"/>
      <c r="P29" s="598"/>
      <c r="Q29" s="598"/>
      <c r="R29" s="598"/>
      <c r="S29" s="599"/>
      <c r="T29" s="593"/>
      <c r="U29" s="1315"/>
      <c r="V29" s="1316"/>
      <c r="W29" s="1316"/>
      <c r="X29" s="1316"/>
      <c r="Y29" s="1316"/>
      <c r="Z29" s="1316"/>
      <c r="AA29" s="1316"/>
      <c r="AB29" s="1316"/>
      <c r="AC29" s="1316"/>
      <c r="AD29" s="1316"/>
      <c r="AE29" s="1316"/>
      <c r="AF29" s="1316"/>
      <c r="AG29" s="1317"/>
      <c r="AH29" s="584"/>
    </row>
    <row r="30" spans="1:34" ht="39" customHeight="1">
      <c r="A30" s="585"/>
      <c r="B30" s="600"/>
      <c r="C30" s="1329"/>
      <c r="D30" s="1329"/>
      <c r="E30" s="1329"/>
      <c r="F30" s="1329"/>
      <c r="G30" s="1329"/>
      <c r="H30" s="1329"/>
      <c r="I30" s="1329"/>
      <c r="J30" s="1329"/>
      <c r="K30" s="1329"/>
      <c r="L30" s="1329"/>
      <c r="M30" s="1329"/>
      <c r="N30" s="1329"/>
      <c r="O30" s="1329"/>
      <c r="P30" s="1329"/>
      <c r="Q30" s="1329"/>
      <c r="R30" s="1329"/>
      <c r="S30" s="601"/>
      <c r="T30" s="593"/>
      <c r="U30" s="1318"/>
      <c r="V30" s="1319"/>
      <c r="W30" s="1319"/>
      <c r="X30" s="1319"/>
      <c r="Y30" s="1319"/>
      <c r="Z30" s="1319"/>
      <c r="AA30" s="1319"/>
      <c r="AB30" s="1319"/>
      <c r="AC30" s="1319"/>
      <c r="AD30" s="1319"/>
      <c r="AE30" s="1319"/>
      <c r="AF30" s="1319"/>
      <c r="AG30" s="1320"/>
      <c r="AH30" s="584"/>
    </row>
    <row r="31" spans="1:34" ht="15.95" customHeight="1">
      <c r="A31" s="585"/>
      <c r="B31" s="600"/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601"/>
      <c r="T31" s="593"/>
      <c r="U31" s="1318"/>
      <c r="V31" s="1319"/>
      <c r="W31" s="1319"/>
      <c r="X31" s="1319"/>
      <c r="Y31" s="1319"/>
      <c r="Z31" s="1319"/>
      <c r="AA31" s="1319"/>
      <c r="AB31" s="1319"/>
      <c r="AC31" s="1319"/>
      <c r="AD31" s="1319"/>
      <c r="AE31" s="1319"/>
      <c r="AF31" s="1319"/>
      <c r="AG31" s="1320"/>
      <c r="AH31" s="584"/>
    </row>
    <row r="32" spans="1:34">
      <c r="A32" s="585"/>
      <c r="B32" s="602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4"/>
      <c r="N32" s="604"/>
      <c r="O32" s="604"/>
      <c r="P32" s="604"/>
      <c r="Q32" s="604"/>
      <c r="R32" s="604"/>
      <c r="S32" s="605"/>
      <c r="T32" s="593"/>
      <c r="U32" s="1321"/>
      <c r="V32" s="1322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3"/>
      <c r="AH32" s="584"/>
    </row>
    <row r="33" spans="1:35" ht="40.5" customHeight="1">
      <c r="A33" s="585"/>
      <c r="B33" s="1314" t="s">
        <v>4</v>
      </c>
      <c r="C33" s="1314"/>
      <c r="D33" s="1314"/>
      <c r="E33" s="1314"/>
      <c r="F33" s="1314"/>
      <c r="G33" s="1314"/>
      <c r="H33" s="1314"/>
      <c r="I33" s="1314"/>
      <c r="J33" s="1314"/>
      <c r="K33" s="1314"/>
      <c r="L33" s="1314"/>
      <c r="M33" s="1314"/>
      <c r="N33" s="1314"/>
      <c r="O33" s="1314"/>
      <c r="P33" s="1314"/>
      <c r="Q33" s="1314"/>
      <c r="R33" s="1314"/>
      <c r="S33" s="1314"/>
      <c r="T33" s="606"/>
      <c r="U33" s="1324" t="s">
        <v>822</v>
      </c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584"/>
    </row>
    <row r="34" spans="1:35" ht="14.25" customHeight="1">
      <c r="A34" s="585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607"/>
      <c r="AG34" s="463"/>
      <c r="AH34" s="584"/>
    </row>
    <row r="35" spans="1:35" ht="15" customHeight="1">
      <c r="A35" s="1325" t="s">
        <v>589</v>
      </c>
      <c r="B35" s="1326"/>
      <c r="C35" s="1326"/>
      <c r="D35" s="1326"/>
      <c r="E35" s="1326"/>
      <c r="F35" s="1326"/>
      <c r="G35" s="1326"/>
      <c r="H35" s="1326"/>
      <c r="I35" s="1326"/>
      <c r="J35" s="1326"/>
      <c r="K35" s="1326"/>
      <c r="L35" s="1326"/>
      <c r="M35" s="1326"/>
      <c r="N35" s="1326"/>
      <c r="O35" s="1326"/>
      <c r="P35" s="1326"/>
      <c r="Q35" s="1326"/>
      <c r="R35" s="1326"/>
      <c r="S35" s="1326"/>
      <c r="T35" s="1326"/>
      <c r="U35" s="1326"/>
      <c r="V35" s="1326"/>
      <c r="W35" s="1326"/>
      <c r="X35" s="1326"/>
      <c r="Y35" s="1326"/>
      <c r="Z35" s="1326"/>
      <c r="AA35" s="1326"/>
      <c r="AB35" s="1326"/>
      <c r="AC35" s="1326"/>
      <c r="AD35" s="1326"/>
      <c r="AE35" s="1326"/>
      <c r="AF35" s="1326"/>
      <c r="AG35" s="1326"/>
      <c r="AH35" s="608"/>
      <c r="AI35" s="179"/>
    </row>
    <row r="36" spans="1:35" ht="64.900000000000006" customHeight="1">
      <c r="A36" s="1327" t="s">
        <v>895</v>
      </c>
      <c r="B36" s="1328"/>
      <c r="C36" s="1328"/>
      <c r="D36" s="1328"/>
      <c r="E36" s="1328"/>
      <c r="F36" s="1328"/>
      <c r="G36" s="1328"/>
      <c r="H36" s="1328"/>
      <c r="I36" s="1328"/>
      <c r="J36" s="1328"/>
      <c r="K36" s="1328"/>
      <c r="L36" s="1328"/>
      <c r="M36" s="1328"/>
      <c r="N36" s="1328"/>
      <c r="O36" s="1328"/>
      <c r="P36" s="1328"/>
      <c r="Q36" s="1328"/>
      <c r="R36" s="1328"/>
      <c r="S36" s="1328"/>
      <c r="T36" s="1328"/>
      <c r="U36" s="1328"/>
      <c r="V36" s="1328"/>
      <c r="W36" s="1328"/>
      <c r="X36" s="1328"/>
      <c r="Y36" s="1328"/>
      <c r="Z36" s="1328"/>
      <c r="AA36" s="1328"/>
      <c r="AB36" s="1328"/>
      <c r="AC36" s="1328"/>
      <c r="AD36" s="1328"/>
      <c r="AE36" s="1328"/>
      <c r="AF36" s="1328"/>
      <c r="AG36" s="1328"/>
      <c r="AH36" s="609"/>
      <c r="AI36" s="179"/>
    </row>
    <row r="37" spans="1:35" ht="3" customHeight="1">
      <c r="A37" s="1309"/>
      <c r="B37" s="1310"/>
      <c r="C37" s="1310"/>
      <c r="D37" s="1310"/>
      <c r="E37" s="1310"/>
      <c r="F37" s="1310"/>
      <c r="G37" s="1310"/>
      <c r="H37" s="1310"/>
      <c r="I37" s="1310"/>
      <c r="J37" s="1310"/>
      <c r="K37" s="1310"/>
      <c r="L37" s="1310"/>
      <c r="M37" s="1310"/>
      <c r="N37" s="1310"/>
      <c r="O37" s="1310"/>
      <c r="P37" s="1310"/>
      <c r="Q37" s="1310"/>
      <c r="R37" s="1310"/>
      <c r="S37" s="1310"/>
      <c r="T37" s="1310"/>
      <c r="U37" s="1310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610"/>
      <c r="AI37" s="179"/>
    </row>
    <row r="38" spans="1:35" ht="6" customHeight="1">
      <c r="B38" s="1311"/>
      <c r="C38" s="1311"/>
      <c r="D38" s="1311"/>
      <c r="E38" s="1311"/>
      <c r="F38" s="1311"/>
      <c r="G38" s="1311"/>
      <c r="H38" s="1311"/>
      <c r="I38" s="1311"/>
      <c r="J38" s="1311"/>
      <c r="K38" s="1311"/>
      <c r="L38" s="1311"/>
      <c r="M38" s="1311"/>
      <c r="N38" s="1311"/>
      <c r="O38" s="1311"/>
      <c r="P38" s="1311"/>
      <c r="Q38" s="1311"/>
      <c r="R38" s="1311"/>
    </row>
    <row r="39" spans="1:35" hidden="1"/>
    <row r="40" spans="1:35" hidden="1"/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6.7109375" style="37" customWidth="1"/>
    <col min="2" max="2" width="14.7109375" style="37" customWidth="1"/>
    <col min="3" max="8" width="3" style="37" customWidth="1"/>
    <col min="9" max="11" width="3.28515625" style="37" customWidth="1"/>
    <col min="12" max="12" width="2.85546875" style="37" customWidth="1"/>
    <col min="13" max="13" width="2.5703125" style="37" customWidth="1"/>
    <col min="14" max="14" width="3.140625" style="37" customWidth="1"/>
    <col min="15" max="24" width="3" style="37" customWidth="1"/>
    <col min="25" max="25" width="5.7109375" style="37" customWidth="1"/>
    <col min="26" max="26" width="2.85546875" style="37" customWidth="1"/>
    <col min="27" max="27" width="8.5703125" style="37" customWidth="1"/>
    <col min="28" max="28" width="3.7109375" style="37" customWidth="1"/>
    <col min="29" max="29" width="6.28515625" style="37" customWidth="1"/>
    <col min="30" max="30" width="14.28515625" style="37" customWidth="1"/>
    <col min="31" max="42" width="9.140625" style="37" customWidth="1"/>
    <col min="43" max="44" width="6.28515625" style="37" customWidth="1"/>
    <col min="45" max="16384" width="9.140625" style="37"/>
  </cols>
  <sheetData>
    <row r="1" spans="1:48" ht="6.75" customHeight="1"/>
    <row r="2" spans="1:48" ht="12.75">
      <c r="Y2" s="1455" t="s">
        <v>436</v>
      </c>
      <c r="Z2" s="1456"/>
      <c r="AA2" s="1457"/>
    </row>
    <row r="3" spans="1:48" ht="21.75" customHeight="1">
      <c r="A3" s="1458" t="s">
        <v>809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</row>
    <row r="4" spans="1:48" ht="20.45" customHeight="1">
      <c r="A4" s="1459" t="s">
        <v>784</v>
      </c>
      <c r="B4" s="1460"/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0"/>
      <c r="O4" s="1460"/>
      <c r="P4" s="1460"/>
      <c r="Q4" s="1460"/>
      <c r="R4" s="1460"/>
      <c r="S4" s="1460"/>
      <c r="T4" s="1460"/>
      <c r="U4" s="1460"/>
      <c r="V4" s="1460"/>
      <c r="W4" s="1460"/>
      <c r="X4" s="1460"/>
      <c r="Y4" s="1460"/>
      <c r="Z4" s="1460"/>
      <c r="AA4" s="1460"/>
      <c r="AB4" s="485"/>
    </row>
    <row r="5" spans="1:48" ht="15" customHeight="1">
      <c r="A5" s="1144" t="s">
        <v>785</v>
      </c>
      <c r="B5" s="1144"/>
      <c r="C5" s="1144"/>
      <c r="D5" s="1144"/>
      <c r="E5" s="1144"/>
      <c r="F5" s="1144"/>
      <c r="G5" s="1144"/>
      <c r="H5" s="1144"/>
      <c r="I5" s="1144"/>
      <c r="J5" s="1144"/>
      <c r="K5" s="1144"/>
      <c r="L5" s="1144"/>
      <c r="M5" s="1144"/>
      <c r="N5" s="1144"/>
      <c r="O5" s="1144"/>
      <c r="P5" s="1144"/>
      <c r="Q5" s="1144"/>
      <c r="R5" s="1144"/>
      <c r="S5" s="1144"/>
      <c r="T5" s="1144"/>
      <c r="U5" s="1144"/>
      <c r="V5" s="1144"/>
      <c r="W5" s="1431">
        <v>500000</v>
      </c>
      <c r="X5" s="1432"/>
      <c r="Y5" s="1432"/>
      <c r="Z5" s="1433"/>
      <c r="AA5" s="484" t="s">
        <v>13</v>
      </c>
      <c r="AB5" s="1420" t="str">
        <f ca="1">IF(Z25=0,"","x")</f>
        <v/>
      </c>
      <c r="AE5" s="566">
        <f ca="1">MIN(Z28,Z58,Z86,Z113,Z141)</f>
        <v>0</v>
      </c>
    </row>
    <row r="6" spans="1:48" ht="3" customHeight="1">
      <c r="A6" s="1144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434"/>
      <c r="X6" s="1435"/>
      <c r="Y6" s="1435"/>
      <c r="Z6" s="1436"/>
      <c r="AB6" s="1421"/>
    </row>
    <row r="7" spans="1:48" ht="24.6" customHeight="1">
      <c r="A7" s="1412" t="s">
        <v>786</v>
      </c>
      <c r="B7" s="1461"/>
      <c r="C7" s="1461"/>
      <c r="D7" s="1461"/>
      <c r="E7" s="1461"/>
      <c r="F7" s="1461"/>
      <c r="G7" s="1461"/>
      <c r="H7" s="1461"/>
      <c r="I7" s="1461"/>
      <c r="J7" s="1461"/>
      <c r="K7" s="1461"/>
      <c r="L7" s="1461"/>
      <c r="M7" s="1461"/>
      <c r="N7" s="1461"/>
      <c r="O7" s="1461"/>
      <c r="P7" s="1461"/>
      <c r="Q7" s="1461"/>
      <c r="R7" s="1461"/>
      <c r="S7" s="1461"/>
      <c r="T7" s="1461"/>
      <c r="U7" s="1461"/>
      <c r="V7" s="1461"/>
      <c r="W7" s="1461"/>
      <c r="X7" s="1461"/>
      <c r="Y7" s="1461"/>
      <c r="Z7" s="1461"/>
      <c r="AA7" s="1461"/>
      <c r="AB7" s="1461"/>
    </row>
    <row r="8" spans="1:48" ht="12" customHeight="1">
      <c r="A8" s="1133" t="s">
        <v>274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2"/>
    </row>
    <row r="9" spans="1:48" ht="40.5" customHeight="1">
      <c r="A9" s="1363" t="s">
        <v>272</v>
      </c>
      <c r="B9" s="1363"/>
      <c r="C9" s="1363" t="s">
        <v>226</v>
      </c>
      <c r="D9" s="1363"/>
      <c r="E9" s="1363"/>
      <c r="F9" s="1363" t="s">
        <v>227</v>
      </c>
      <c r="G9" s="1363"/>
      <c r="H9" s="1363"/>
      <c r="I9" s="1363"/>
      <c r="J9" s="1363"/>
      <c r="K9" s="1363" t="s">
        <v>242</v>
      </c>
      <c r="L9" s="1364"/>
      <c r="M9" s="1364"/>
      <c r="N9" s="1364"/>
      <c r="O9" s="1364"/>
      <c r="P9" s="1363" t="s">
        <v>452</v>
      </c>
      <c r="Q9" s="1364"/>
      <c r="R9" s="1364"/>
      <c r="S9" s="1364"/>
      <c r="T9" s="1364"/>
      <c r="U9" s="1364"/>
      <c r="V9" s="1399" t="s">
        <v>228</v>
      </c>
      <c r="W9" s="1399"/>
      <c r="X9" s="1399"/>
      <c r="Y9" s="1399"/>
      <c r="Z9" s="1363" t="s">
        <v>328</v>
      </c>
      <c r="AA9" s="1363"/>
      <c r="AB9" s="1363"/>
    </row>
    <row r="10" spans="1:48" ht="18.75" customHeight="1">
      <c r="A10" s="1356" t="s">
        <v>730</v>
      </c>
      <c r="B10" s="1357"/>
      <c r="C10" s="1357"/>
      <c r="D10" s="1357"/>
      <c r="E10" s="1357"/>
      <c r="F10" s="1357"/>
      <c r="G10" s="1357"/>
      <c r="H10" s="1357"/>
      <c r="I10" s="1357"/>
      <c r="J10" s="1357"/>
      <c r="K10" s="1357"/>
      <c r="L10" s="1357"/>
      <c r="M10" s="1357"/>
      <c r="N10" s="1357"/>
      <c r="O10" s="1357"/>
      <c r="P10" s="1357"/>
      <c r="Q10" s="1357"/>
      <c r="R10" s="1357"/>
      <c r="S10" s="1357"/>
      <c r="T10" s="1357"/>
      <c r="U10" s="1357"/>
      <c r="V10" s="1357"/>
      <c r="W10" s="1357"/>
      <c r="X10" s="1357"/>
      <c r="Y10" s="1357"/>
      <c r="Z10" s="1357"/>
      <c r="AA10" s="1357"/>
      <c r="AB10" s="1358"/>
      <c r="AR10" s="425">
        <f ca="1">MIN(Z28,Z58,Z86,Z113,Z141)</f>
        <v>0</v>
      </c>
    </row>
    <row r="11" spans="1:48" ht="40.5" customHeight="1">
      <c r="A11" s="1442"/>
      <c r="B11" s="1442"/>
      <c r="C11" s="1446"/>
      <c r="D11" s="1446"/>
      <c r="E11" s="1446"/>
      <c r="F11" s="1337"/>
      <c r="G11" s="1337"/>
      <c r="H11" s="1337"/>
      <c r="I11" s="1337"/>
      <c r="J11" s="1337"/>
      <c r="K11" s="1339" t="s">
        <v>731</v>
      </c>
      <c r="L11" s="1339"/>
      <c r="M11" s="1339"/>
      <c r="N11" s="1339"/>
      <c r="O11" s="1339"/>
      <c r="P11" s="1337"/>
      <c r="Q11" s="1337"/>
      <c r="R11" s="1337"/>
      <c r="S11" s="1337"/>
      <c r="T11" s="1337"/>
      <c r="U11" s="1337"/>
      <c r="V11" s="1444"/>
      <c r="W11" s="1445"/>
      <c r="X11" s="1445"/>
      <c r="Y11" s="1445"/>
      <c r="Z11" s="1333"/>
      <c r="AA11" s="1333"/>
      <c r="AB11" s="1333"/>
    </row>
    <row r="12" spans="1:48" s="348" customFormat="1" ht="39" customHeight="1">
      <c r="A12" s="1442"/>
      <c r="B12" s="1442"/>
      <c r="C12" s="1446"/>
      <c r="D12" s="1446"/>
      <c r="E12" s="1446"/>
      <c r="F12" s="1337"/>
      <c r="G12" s="1337"/>
      <c r="H12" s="1337"/>
      <c r="I12" s="1337"/>
      <c r="J12" s="1337"/>
      <c r="K12" s="1343" t="s">
        <v>728</v>
      </c>
      <c r="L12" s="1343"/>
      <c r="M12" s="1343"/>
      <c r="N12" s="1343"/>
      <c r="O12" s="1343"/>
      <c r="P12" s="1337"/>
      <c r="Q12" s="1337"/>
      <c r="R12" s="1337"/>
      <c r="S12" s="1337"/>
      <c r="T12" s="1337"/>
      <c r="U12" s="1337"/>
      <c r="V12" s="1444"/>
      <c r="W12" s="1445"/>
      <c r="X12" s="1445"/>
      <c r="Y12" s="1445"/>
      <c r="Z12" s="1333"/>
      <c r="AA12" s="1333"/>
      <c r="AB12" s="1333"/>
    </row>
    <row r="13" spans="1:48" ht="18.75" customHeight="1">
      <c r="A13" s="1356" t="s">
        <v>843</v>
      </c>
      <c r="B13" s="1357"/>
      <c r="C13" s="1357"/>
      <c r="D13" s="1357"/>
      <c r="E13" s="1357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  <c r="Q13" s="1357"/>
      <c r="R13" s="1357"/>
      <c r="S13" s="1357"/>
      <c r="T13" s="1357"/>
      <c r="U13" s="1357"/>
      <c r="V13" s="1357"/>
      <c r="W13" s="1357"/>
      <c r="X13" s="1357"/>
      <c r="Y13" s="1357"/>
      <c r="Z13" s="1357"/>
      <c r="AA13" s="1357"/>
      <c r="AB13" s="1358"/>
      <c r="AD13" s="451" t="s">
        <v>703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</row>
    <row r="14" spans="1:48" ht="40.5" customHeight="1">
      <c r="A14" s="1442"/>
      <c r="B14" s="1442"/>
      <c r="C14" s="1446"/>
      <c r="D14" s="1446"/>
      <c r="E14" s="1446"/>
      <c r="F14" s="1337"/>
      <c r="G14" s="1337"/>
      <c r="H14" s="1337"/>
      <c r="I14" s="1337"/>
      <c r="J14" s="1337"/>
      <c r="K14" s="1339" t="s">
        <v>790</v>
      </c>
      <c r="L14" s="1339"/>
      <c r="M14" s="1339"/>
      <c r="N14" s="1339"/>
      <c r="O14" s="1339"/>
      <c r="P14" s="1337"/>
      <c r="Q14" s="1337"/>
      <c r="R14" s="1337"/>
      <c r="S14" s="1337"/>
      <c r="T14" s="1337"/>
      <c r="U14" s="1337"/>
      <c r="V14" s="1444"/>
      <c r="W14" s="1445"/>
      <c r="X14" s="1445"/>
      <c r="Y14" s="1445"/>
      <c r="Z14" s="1333"/>
      <c r="AA14" s="1333"/>
      <c r="AB14" s="1333"/>
      <c r="AD14" s="569" t="s">
        <v>704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</row>
    <row r="15" spans="1:48" s="348" customFormat="1" ht="40.5" customHeight="1">
      <c r="A15" s="1442"/>
      <c r="B15" s="1442"/>
      <c r="C15" s="1446"/>
      <c r="D15" s="1446"/>
      <c r="E15" s="1446"/>
      <c r="F15" s="1337"/>
      <c r="G15" s="1337"/>
      <c r="H15" s="1337"/>
      <c r="I15" s="1337"/>
      <c r="J15" s="1337"/>
      <c r="K15" s="1343" t="s">
        <v>787</v>
      </c>
      <c r="L15" s="1343"/>
      <c r="M15" s="1343"/>
      <c r="N15" s="1343"/>
      <c r="O15" s="1343"/>
      <c r="P15" s="1337"/>
      <c r="Q15" s="1337"/>
      <c r="R15" s="1337"/>
      <c r="S15" s="1337"/>
      <c r="T15" s="1337"/>
      <c r="U15" s="1337"/>
      <c r="V15" s="1444"/>
      <c r="W15" s="1445"/>
      <c r="X15" s="1445"/>
      <c r="Y15" s="1445"/>
      <c r="Z15" s="1333"/>
      <c r="AA15" s="1333"/>
      <c r="AB15" s="1333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</row>
    <row r="16" spans="1:48" ht="18.75" customHeight="1">
      <c r="A16" s="1448" t="s">
        <v>844</v>
      </c>
      <c r="B16" s="1449"/>
      <c r="C16" s="1449"/>
      <c r="D16" s="1449"/>
      <c r="E16" s="1449"/>
      <c r="F16" s="1449"/>
      <c r="G16" s="1449"/>
      <c r="H16" s="1449"/>
      <c r="I16" s="1449"/>
      <c r="J16" s="1449"/>
      <c r="K16" s="1449"/>
      <c r="L16" s="1449"/>
      <c r="M16" s="1449"/>
      <c r="N16" s="1449"/>
      <c r="O16" s="1449"/>
      <c r="P16" s="1449"/>
      <c r="Q16" s="1449"/>
      <c r="R16" s="1449"/>
      <c r="S16" s="1449"/>
      <c r="T16" s="1449"/>
      <c r="U16" s="1449"/>
      <c r="V16" s="1449"/>
      <c r="W16" s="1449"/>
      <c r="X16" s="1449"/>
      <c r="Y16" s="1449"/>
      <c r="Z16" s="1449"/>
      <c r="AA16" s="1449"/>
      <c r="AB16" s="1450"/>
    </row>
    <row r="17" spans="1:28" ht="40.5" customHeight="1">
      <c r="A17" s="1442" t="s">
        <v>181</v>
      </c>
      <c r="B17" s="1442"/>
      <c r="C17" s="1446" t="s">
        <v>181</v>
      </c>
      <c r="D17" s="1446"/>
      <c r="E17" s="1446"/>
      <c r="F17" s="1337" t="s">
        <v>181</v>
      </c>
      <c r="G17" s="1337"/>
      <c r="H17" s="1337"/>
      <c r="I17" s="1337"/>
      <c r="J17" s="1337"/>
      <c r="K17" s="1339" t="s">
        <v>807</v>
      </c>
      <c r="L17" s="1339"/>
      <c r="M17" s="1339"/>
      <c r="N17" s="1339"/>
      <c r="O17" s="1339"/>
      <c r="P17" s="1447" t="s">
        <v>181</v>
      </c>
      <c r="Q17" s="1447"/>
      <c r="R17" s="1447"/>
      <c r="S17" s="1447"/>
      <c r="T17" s="1447"/>
      <c r="U17" s="1447"/>
      <c r="V17" s="1444"/>
      <c r="W17" s="1445"/>
      <c r="X17" s="1445"/>
      <c r="Y17" s="1445"/>
      <c r="Z17" s="1333"/>
      <c r="AA17" s="1333"/>
      <c r="AB17" s="1333"/>
    </row>
    <row r="18" spans="1:28" s="348" customFormat="1" ht="40.5" customHeight="1">
      <c r="A18" s="1442" t="s">
        <v>181</v>
      </c>
      <c r="B18" s="1442"/>
      <c r="C18" s="1446" t="s">
        <v>181</v>
      </c>
      <c r="D18" s="1446"/>
      <c r="E18" s="1446"/>
      <c r="F18" s="1337" t="s">
        <v>181</v>
      </c>
      <c r="G18" s="1337"/>
      <c r="H18" s="1337"/>
      <c r="I18" s="1337"/>
      <c r="J18" s="1337"/>
      <c r="K18" s="1343" t="s">
        <v>789</v>
      </c>
      <c r="L18" s="1343"/>
      <c r="M18" s="1343"/>
      <c r="N18" s="1343"/>
      <c r="O18" s="1343"/>
      <c r="P18" s="1447" t="s">
        <v>181</v>
      </c>
      <c r="Q18" s="1447"/>
      <c r="R18" s="1447"/>
      <c r="S18" s="1447"/>
      <c r="T18" s="1447"/>
      <c r="U18" s="1447"/>
      <c r="V18" s="1444"/>
      <c r="W18" s="1445"/>
      <c r="X18" s="1445"/>
      <c r="Y18" s="1445"/>
      <c r="Z18" s="1333"/>
      <c r="AA18" s="1333"/>
      <c r="AB18" s="1333"/>
    </row>
    <row r="19" spans="1:28" ht="18.75" customHeight="1">
      <c r="A19" s="1359" t="s">
        <v>845</v>
      </c>
      <c r="B19" s="1359"/>
      <c r="C19" s="1359"/>
      <c r="D19" s="1359"/>
      <c r="E19" s="1359"/>
      <c r="F19" s="1359"/>
      <c r="G19" s="1359"/>
      <c r="H19" s="1359"/>
      <c r="I19" s="1359"/>
      <c r="J19" s="1359"/>
      <c r="K19" s="1359"/>
      <c r="L19" s="1359"/>
      <c r="M19" s="1359"/>
      <c r="N19" s="1359"/>
      <c r="O19" s="1359"/>
      <c r="P19" s="1359"/>
      <c r="Q19" s="1359"/>
      <c r="R19" s="1359"/>
      <c r="S19" s="1359"/>
      <c r="T19" s="1359"/>
      <c r="U19" s="1359"/>
      <c r="V19" s="1359"/>
      <c r="W19" s="1359"/>
      <c r="X19" s="1359"/>
      <c r="Y19" s="1359"/>
      <c r="Z19" s="1359"/>
      <c r="AA19" s="1359"/>
      <c r="AB19" s="1359"/>
    </row>
    <row r="20" spans="1:28" ht="40.5" customHeight="1">
      <c r="A20" s="1442" t="s">
        <v>181</v>
      </c>
      <c r="B20" s="1442"/>
      <c r="C20" s="1446" t="s">
        <v>181</v>
      </c>
      <c r="D20" s="1446"/>
      <c r="E20" s="1446"/>
      <c r="F20" s="1337" t="s">
        <v>181</v>
      </c>
      <c r="G20" s="1337"/>
      <c r="H20" s="1337"/>
      <c r="I20" s="1337"/>
      <c r="J20" s="1337"/>
      <c r="K20" s="1339" t="s">
        <v>788</v>
      </c>
      <c r="L20" s="1339"/>
      <c r="M20" s="1339"/>
      <c r="N20" s="1339"/>
      <c r="O20" s="1339"/>
      <c r="P20" s="1337" t="s">
        <v>181</v>
      </c>
      <c r="Q20" s="1337"/>
      <c r="R20" s="1337"/>
      <c r="S20" s="1337"/>
      <c r="T20" s="1337"/>
      <c r="U20" s="1337"/>
      <c r="V20" s="1444"/>
      <c r="W20" s="1445"/>
      <c r="X20" s="1445"/>
      <c r="Y20" s="1445"/>
      <c r="Z20" s="1333"/>
      <c r="AA20" s="1333"/>
      <c r="AB20" s="1333"/>
    </row>
    <row r="21" spans="1:28" s="348" customFormat="1" ht="40.5" customHeight="1">
      <c r="A21" s="1442" t="s">
        <v>181</v>
      </c>
      <c r="B21" s="1442"/>
      <c r="C21" s="1443"/>
      <c r="D21" s="1443"/>
      <c r="E21" s="1443"/>
      <c r="F21" s="1337" t="s">
        <v>181</v>
      </c>
      <c r="G21" s="1337"/>
      <c r="H21" s="1337"/>
      <c r="I21" s="1337"/>
      <c r="J21" s="1337"/>
      <c r="K21" s="1343" t="s">
        <v>788</v>
      </c>
      <c r="L21" s="1343"/>
      <c r="M21" s="1343"/>
      <c r="N21" s="1343"/>
      <c r="O21" s="1343"/>
      <c r="P21" s="1337" t="s">
        <v>181</v>
      </c>
      <c r="Q21" s="1337"/>
      <c r="R21" s="1337"/>
      <c r="S21" s="1337"/>
      <c r="T21" s="1337"/>
      <c r="U21" s="1337"/>
      <c r="V21" s="1444"/>
      <c r="W21" s="1445"/>
      <c r="X21" s="1445"/>
      <c r="Y21" s="1445"/>
      <c r="Z21" s="1333"/>
      <c r="AA21" s="1333"/>
      <c r="AB21" s="1333"/>
    </row>
    <row r="22" spans="1:28" ht="33.75" customHeight="1">
      <c r="A22" s="421" t="s">
        <v>519</v>
      </c>
      <c r="B22" s="1331" t="s">
        <v>590</v>
      </c>
      <c r="C22" s="1331"/>
      <c r="D22" s="1331"/>
      <c r="E22" s="1331"/>
      <c r="F22" s="1331"/>
      <c r="G22" s="1331"/>
      <c r="H22" s="1331"/>
      <c r="I22" s="1331"/>
      <c r="J22" s="1331"/>
      <c r="K22" s="1331"/>
      <c r="L22" s="1331"/>
      <c r="M22" s="1331"/>
      <c r="N22" s="1331"/>
      <c r="O22" s="1331"/>
      <c r="P22" s="1331"/>
      <c r="Q22" s="1331"/>
      <c r="R22" s="1331"/>
      <c r="S22" s="1331"/>
      <c r="T22" s="1331"/>
      <c r="U22" s="1331"/>
      <c r="V22" s="1331"/>
      <c r="W22" s="1331"/>
      <c r="X22" s="1331"/>
      <c r="Y22" s="1331"/>
      <c r="Z22" s="1333"/>
      <c r="AA22" s="1333"/>
      <c r="AB22" s="1333"/>
    </row>
    <row r="23" spans="1:28" ht="26.25" customHeight="1">
      <c r="A23" s="462" t="s">
        <v>520</v>
      </c>
      <c r="B23" s="1331" t="s">
        <v>591</v>
      </c>
      <c r="C23" s="1331"/>
      <c r="D23" s="1331"/>
      <c r="E23" s="1331"/>
      <c r="F23" s="1331"/>
      <c r="G23" s="1331"/>
      <c r="H23" s="1331"/>
      <c r="I23" s="1331"/>
      <c r="J23" s="1331"/>
      <c r="K23" s="1331"/>
      <c r="L23" s="1331"/>
      <c r="M23" s="1331"/>
      <c r="N23" s="1331"/>
      <c r="O23" s="1331"/>
      <c r="P23" s="1331"/>
      <c r="Q23" s="1331"/>
      <c r="R23" s="1331"/>
      <c r="S23" s="1331"/>
      <c r="T23" s="1331"/>
      <c r="U23" s="1331"/>
      <c r="V23" s="1331"/>
      <c r="W23" s="1331"/>
      <c r="X23" s="1331"/>
      <c r="Y23" s="1331"/>
      <c r="Z23" s="1332"/>
      <c r="AA23" s="1332"/>
      <c r="AB23" s="1332"/>
    </row>
    <row r="24" spans="1:28" ht="39.75" customHeight="1">
      <c r="A24" s="462" t="s">
        <v>521</v>
      </c>
      <c r="B24" s="1331" t="s">
        <v>592</v>
      </c>
      <c r="C24" s="1331"/>
      <c r="D24" s="1331"/>
      <c r="E24" s="1331"/>
      <c r="F24" s="1331"/>
      <c r="G24" s="1331"/>
      <c r="H24" s="1331"/>
      <c r="I24" s="1331"/>
      <c r="J24" s="1331"/>
      <c r="K24" s="1331"/>
      <c r="L24" s="1331"/>
      <c r="M24" s="1331"/>
      <c r="N24" s="1331"/>
      <c r="O24" s="1331"/>
      <c r="P24" s="1331"/>
      <c r="Q24" s="1331"/>
      <c r="R24" s="1331"/>
      <c r="S24" s="1331"/>
      <c r="T24" s="1331"/>
      <c r="U24" s="1331"/>
      <c r="V24" s="1331"/>
      <c r="W24" s="1331"/>
      <c r="X24" s="1331"/>
      <c r="Y24" s="1331"/>
      <c r="Z24" s="1332"/>
      <c r="AA24" s="1332"/>
      <c r="AB24" s="1332"/>
    </row>
    <row r="25" spans="1:28" ht="30" customHeight="1">
      <c r="A25" s="421" t="s">
        <v>544</v>
      </c>
      <c r="B25" s="1144" t="s">
        <v>229</v>
      </c>
      <c r="C25" s="1144"/>
      <c r="D25" s="1144"/>
      <c r="E25" s="1144"/>
      <c r="F25" s="1144"/>
      <c r="G25" s="1144"/>
      <c r="H25" s="1144"/>
      <c r="I25" s="1144"/>
      <c r="J25" s="1144"/>
      <c r="K25" s="1144"/>
      <c r="L25" s="1144"/>
      <c r="M25" s="1144"/>
      <c r="N25" s="1144"/>
      <c r="O25" s="1144"/>
      <c r="P25" s="1144"/>
      <c r="Q25" s="1144"/>
      <c r="R25" s="1144"/>
      <c r="S25" s="1144"/>
      <c r="T25" s="1144"/>
      <c r="U25" s="1144"/>
      <c r="V25" s="1144"/>
      <c r="W25" s="1144"/>
      <c r="X25" s="1144"/>
      <c r="Y25" s="1144"/>
      <c r="Z25" s="1398">
        <f ca="1">SUM(Z11:OFFSET(Razem_BIVA9_115,-1,25))</f>
        <v>0</v>
      </c>
      <c r="AA25" s="1398"/>
      <c r="AB25" s="1398"/>
    </row>
    <row r="26" spans="1:28" ht="14.25" customHeight="1">
      <c r="A26" s="1366" t="s">
        <v>545</v>
      </c>
      <c r="B26" s="1406" t="s">
        <v>453</v>
      </c>
      <c r="C26" s="1407"/>
      <c r="D26" s="1407"/>
      <c r="E26" s="1407"/>
      <c r="F26" s="1407"/>
      <c r="G26" s="1407"/>
      <c r="H26" s="1408"/>
      <c r="I26" s="1379" t="str">
        <f ca="1">IF(Z25&gt;0,"Wpisz wartość kursu EUR do PLN","nd")</f>
        <v>nd</v>
      </c>
      <c r="J26" s="1380"/>
      <c r="K26" s="1381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1385" t="s">
        <v>281</v>
      </c>
      <c r="Z26" s="1387" t="str">
        <f ca="1">IF(Z25=0,"",W5-Z25)</f>
        <v/>
      </c>
      <c r="AA26" s="1388"/>
      <c r="AB26" s="1389"/>
    </row>
    <row r="27" spans="1:28" ht="14.25" customHeight="1">
      <c r="A27" s="1367"/>
      <c r="B27" s="1409"/>
      <c r="C27" s="805"/>
      <c r="D27" s="805"/>
      <c r="E27" s="805"/>
      <c r="F27" s="805"/>
      <c r="G27" s="805"/>
      <c r="H27" s="1410"/>
      <c r="I27" s="1379"/>
      <c r="J27" s="1380"/>
      <c r="K27" s="1381"/>
      <c r="L27" s="1393" t="s">
        <v>280</v>
      </c>
      <c r="M27" s="1394"/>
      <c r="N27" s="1437"/>
      <c r="O27" s="1438"/>
      <c r="P27" s="1438"/>
      <c r="Q27" s="1438"/>
      <c r="R27" s="1438"/>
      <c r="S27" s="1438"/>
      <c r="T27" s="1438"/>
      <c r="U27" s="1438"/>
      <c r="V27" s="1438"/>
      <c r="W27" s="1439"/>
      <c r="Y27" s="1386"/>
      <c r="Z27" s="1390"/>
      <c r="AA27" s="1391"/>
      <c r="AB27" s="1392"/>
    </row>
    <row r="28" spans="1:28" ht="26.25" customHeight="1">
      <c r="A28" s="1368"/>
      <c r="B28" s="1411"/>
      <c r="C28" s="1412"/>
      <c r="D28" s="1412"/>
      <c r="E28" s="1412"/>
      <c r="F28" s="1412"/>
      <c r="G28" s="1412"/>
      <c r="H28" s="1413"/>
      <c r="I28" s="1382"/>
      <c r="J28" s="1383"/>
      <c r="K28" s="1384"/>
      <c r="L28" s="1395"/>
      <c r="M28" s="1396"/>
      <c r="N28" s="1397" t="s">
        <v>115</v>
      </c>
      <c r="O28" s="1397"/>
      <c r="P28" s="1397"/>
      <c r="Q28" s="1397"/>
      <c r="R28" s="1397"/>
      <c r="S28" s="1397"/>
      <c r="T28" s="1397"/>
      <c r="U28" s="1397"/>
      <c r="V28" s="1397"/>
      <c r="W28" s="1397"/>
      <c r="X28" s="203"/>
      <c r="Y28" s="387" t="s">
        <v>10</v>
      </c>
      <c r="Z28" s="1398" t="str">
        <f ca="1">IF(Z25=0,"",Z26*I26)</f>
        <v/>
      </c>
      <c r="AA28" s="1398"/>
      <c r="AB28" s="1398"/>
    </row>
    <row r="29" spans="1:28" ht="2.25" customHeight="1">
      <c r="A29" s="204"/>
      <c r="B29" s="205"/>
      <c r="C29" s="205"/>
      <c r="D29" s="205"/>
      <c r="E29" s="205"/>
      <c r="F29" s="205"/>
      <c r="G29" s="206"/>
      <c r="H29" s="206"/>
      <c r="I29" s="206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  <c r="U29" s="209"/>
      <c r="V29" s="206"/>
      <c r="W29" s="198"/>
      <c r="X29" s="198"/>
      <c r="Y29" s="198"/>
      <c r="Z29" s="198"/>
      <c r="AA29" s="198"/>
      <c r="AB29" s="198"/>
    </row>
    <row r="30" spans="1:28" ht="85.9" customHeight="1">
      <c r="A30" s="1440" t="s">
        <v>890</v>
      </c>
      <c r="B30" s="1441"/>
      <c r="C30" s="1441"/>
      <c r="D30" s="1441"/>
      <c r="E30" s="1441"/>
      <c r="F30" s="1441"/>
      <c r="G30" s="1441"/>
      <c r="H30" s="1441"/>
      <c r="I30" s="1441"/>
      <c r="J30" s="1441"/>
      <c r="K30" s="1441"/>
      <c r="L30" s="1441"/>
      <c r="M30" s="1441"/>
      <c r="N30" s="1441"/>
      <c r="O30" s="1441"/>
      <c r="P30" s="1441"/>
      <c r="Q30" s="1441"/>
      <c r="R30" s="1441"/>
      <c r="S30" s="1441"/>
      <c r="T30" s="1441"/>
      <c r="U30" s="1441"/>
      <c r="V30" s="1441"/>
      <c r="W30" s="1441"/>
      <c r="X30" s="1441"/>
      <c r="Y30" s="1441"/>
      <c r="Z30" s="1441"/>
      <c r="AA30" s="1441"/>
      <c r="AB30" s="1441"/>
    </row>
    <row r="31" spans="1:28" ht="2.25" customHeight="1">
      <c r="A31" s="315"/>
      <c r="B31" s="197"/>
      <c r="C31" s="197"/>
      <c r="D31" s="197"/>
      <c r="E31" s="197"/>
      <c r="F31" s="197"/>
      <c r="G31" s="198"/>
      <c r="H31" s="198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10"/>
      <c r="U31" s="71"/>
      <c r="V31" s="198"/>
      <c r="W31" s="198"/>
      <c r="X31" s="198"/>
      <c r="Y31" s="198"/>
      <c r="Z31" s="198"/>
      <c r="AA31" s="198"/>
      <c r="AB31" s="198"/>
    </row>
    <row r="32" spans="1:28" ht="4.5" customHeight="1">
      <c r="A32" s="315"/>
      <c r="B32" s="197"/>
      <c r="C32" s="197"/>
      <c r="D32" s="197"/>
      <c r="E32" s="197"/>
      <c r="F32" s="197"/>
      <c r="G32" s="198"/>
      <c r="H32" s="198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210"/>
      <c r="U32" s="71"/>
      <c r="V32" s="198"/>
      <c r="W32" s="198"/>
      <c r="X32" s="198"/>
      <c r="Y32" s="198"/>
      <c r="Z32" s="198"/>
      <c r="AA32" s="198"/>
      <c r="AB32" s="198"/>
    </row>
    <row r="33" spans="1:30" ht="6" customHeight="1">
      <c r="A33" s="315"/>
      <c r="B33" s="197"/>
      <c r="C33" s="197"/>
      <c r="D33" s="197"/>
      <c r="E33" s="197"/>
      <c r="F33" s="197"/>
      <c r="G33" s="198"/>
      <c r="H33" s="198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210"/>
      <c r="U33" s="71"/>
      <c r="V33" s="198"/>
      <c r="W33" s="198"/>
      <c r="X33" s="198"/>
      <c r="Y33" s="198"/>
      <c r="Z33" s="198"/>
      <c r="AA33" s="198"/>
      <c r="AB33" s="198"/>
    </row>
    <row r="34" spans="1:30" ht="15" customHeight="1">
      <c r="A34" s="1144" t="s">
        <v>522</v>
      </c>
      <c r="B34" s="1144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1144"/>
      <c r="P34" s="1144"/>
      <c r="Q34" s="1144"/>
      <c r="R34" s="1144"/>
      <c r="S34" s="1144"/>
      <c r="T34" s="1144"/>
      <c r="U34" s="1144"/>
      <c r="V34" s="1144"/>
      <c r="W34" s="1431">
        <v>200000</v>
      </c>
      <c r="X34" s="1432"/>
      <c r="Y34" s="1432"/>
      <c r="Z34" s="1433"/>
      <c r="AA34" s="484" t="s">
        <v>13</v>
      </c>
      <c r="AB34" s="1420" t="str">
        <f>IF(Z55=0,"","x")</f>
        <v/>
      </c>
    </row>
    <row r="35" spans="1:30" ht="3" customHeight="1">
      <c r="A35" s="1144"/>
      <c r="B35" s="1144"/>
      <c r="C35" s="1144"/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1144"/>
      <c r="P35" s="1144"/>
      <c r="Q35" s="1144"/>
      <c r="R35" s="1144"/>
      <c r="S35" s="1144"/>
      <c r="T35" s="1144"/>
      <c r="U35" s="1144"/>
      <c r="V35" s="1144"/>
      <c r="W35" s="1434"/>
      <c r="X35" s="1435"/>
      <c r="Y35" s="1435"/>
      <c r="Z35" s="1436"/>
      <c r="AB35" s="1421"/>
    </row>
    <row r="36" spans="1:30" ht="22.5" customHeight="1">
      <c r="A36" s="1264" t="s">
        <v>523</v>
      </c>
      <c r="B36" s="1264"/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</row>
    <row r="37" spans="1:30" ht="3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00"/>
    </row>
    <row r="38" spans="1:30" ht="18.75" customHeight="1">
      <c r="A38" s="1133" t="s">
        <v>274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  <c r="AB38" s="1132"/>
    </row>
    <row r="39" spans="1:30" ht="38.25" customHeight="1">
      <c r="A39" s="1363" t="s">
        <v>272</v>
      </c>
      <c r="B39" s="1363"/>
      <c r="C39" s="1363" t="s">
        <v>226</v>
      </c>
      <c r="D39" s="1363"/>
      <c r="E39" s="1363"/>
      <c r="F39" s="1363" t="s">
        <v>227</v>
      </c>
      <c r="G39" s="1363"/>
      <c r="H39" s="1363"/>
      <c r="I39" s="1363"/>
      <c r="J39" s="1363"/>
      <c r="K39" s="1363" t="s">
        <v>242</v>
      </c>
      <c r="L39" s="1364"/>
      <c r="M39" s="1364"/>
      <c r="N39" s="1364"/>
      <c r="O39" s="1364"/>
      <c r="P39" s="1363" t="s">
        <v>452</v>
      </c>
      <c r="Q39" s="1364"/>
      <c r="R39" s="1364"/>
      <c r="S39" s="1364"/>
      <c r="T39" s="1364"/>
      <c r="U39" s="1364"/>
      <c r="V39" s="1399" t="s">
        <v>228</v>
      </c>
      <c r="W39" s="1399"/>
      <c r="X39" s="1399"/>
      <c r="Y39" s="1399"/>
      <c r="Z39" s="1363" t="s">
        <v>328</v>
      </c>
      <c r="AA39" s="1363"/>
      <c r="AB39" s="1363"/>
    </row>
    <row r="40" spans="1:30" ht="18.75" customHeight="1">
      <c r="A40" s="1359" t="s">
        <v>732</v>
      </c>
      <c r="B40" s="1359"/>
      <c r="C40" s="1359"/>
      <c r="D40" s="1359"/>
      <c r="E40" s="1359"/>
      <c r="F40" s="1359"/>
      <c r="G40" s="1359"/>
      <c r="H40" s="1359"/>
      <c r="I40" s="1359"/>
      <c r="J40" s="1359"/>
      <c r="K40" s="1359"/>
      <c r="L40" s="1359"/>
      <c r="M40" s="1359"/>
      <c r="N40" s="1359"/>
      <c r="O40" s="1359"/>
      <c r="P40" s="1359"/>
      <c r="Q40" s="1359"/>
      <c r="R40" s="1359"/>
      <c r="S40" s="1359"/>
      <c r="T40" s="1359"/>
      <c r="U40" s="1359"/>
      <c r="V40" s="1359"/>
      <c r="W40" s="1359"/>
      <c r="X40" s="1359"/>
      <c r="Y40" s="1359"/>
      <c r="Z40" s="1359"/>
      <c r="AA40" s="1359"/>
      <c r="AB40" s="1359"/>
    </row>
    <row r="41" spans="1:30" ht="42" customHeight="1">
      <c r="A41" s="1337" t="s">
        <v>181</v>
      </c>
      <c r="B41" s="1337"/>
      <c r="C41" s="1342" t="s">
        <v>181</v>
      </c>
      <c r="D41" s="1342"/>
      <c r="E41" s="1342"/>
      <c r="F41" s="1337" t="s">
        <v>181</v>
      </c>
      <c r="G41" s="1337"/>
      <c r="H41" s="1337"/>
      <c r="I41" s="1337"/>
      <c r="J41" s="1337"/>
      <c r="K41" s="1339" t="s">
        <v>729</v>
      </c>
      <c r="L41" s="1339"/>
      <c r="M41" s="1339"/>
      <c r="N41" s="1339"/>
      <c r="O41" s="1339"/>
      <c r="P41" s="1337" t="s">
        <v>181</v>
      </c>
      <c r="Q41" s="1337"/>
      <c r="R41" s="1337"/>
      <c r="S41" s="1337"/>
      <c r="T41" s="1337"/>
      <c r="U41" s="1337"/>
      <c r="V41" s="1340"/>
      <c r="W41" s="1341"/>
      <c r="X41" s="1341"/>
      <c r="Y41" s="1341"/>
      <c r="Z41" s="1333"/>
      <c r="AA41" s="1333"/>
      <c r="AB41" s="1333"/>
    </row>
    <row r="42" spans="1:30" s="348" customFormat="1" ht="42" customHeight="1">
      <c r="A42" s="1337"/>
      <c r="B42" s="1337"/>
      <c r="C42" s="1342"/>
      <c r="D42" s="1342"/>
      <c r="E42" s="1342"/>
      <c r="F42" s="1337"/>
      <c r="G42" s="1337"/>
      <c r="H42" s="1337"/>
      <c r="I42" s="1337"/>
      <c r="J42" s="1337"/>
      <c r="K42" s="1343" t="s">
        <v>729</v>
      </c>
      <c r="L42" s="1343"/>
      <c r="M42" s="1343"/>
      <c r="N42" s="1343"/>
      <c r="O42" s="1343"/>
      <c r="P42" s="1337"/>
      <c r="Q42" s="1337"/>
      <c r="R42" s="1337"/>
      <c r="S42" s="1337"/>
      <c r="T42" s="1337"/>
      <c r="U42" s="1337"/>
      <c r="V42" s="1340"/>
      <c r="W42" s="1341"/>
      <c r="X42" s="1341"/>
      <c r="Y42" s="1341"/>
      <c r="Z42" s="1333"/>
      <c r="AA42" s="1333"/>
      <c r="AB42" s="1333"/>
    </row>
    <row r="43" spans="1:30" ht="18" customHeight="1">
      <c r="A43" s="1356" t="s">
        <v>846</v>
      </c>
      <c r="B43" s="1357"/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8"/>
      <c r="AD43" s="451" t="s">
        <v>703</v>
      </c>
    </row>
    <row r="44" spans="1:30" ht="42" customHeight="1">
      <c r="A44" s="1337"/>
      <c r="B44" s="1337"/>
      <c r="C44" s="1342"/>
      <c r="D44" s="1342"/>
      <c r="E44" s="1342"/>
      <c r="F44" s="1337"/>
      <c r="G44" s="1337"/>
      <c r="H44" s="1337"/>
      <c r="I44" s="1337"/>
      <c r="J44" s="1337"/>
      <c r="K44" s="1339" t="s">
        <v>791</v>
      </c>
      <c r="L44" s="1339"/>
      <c r="M44" s="1339"/>
      <c r="N44" s="1339"/>
      <c r="O44" s="1339"/>
      <c r="P44" s="1337"/>
      <c r="Q44" s="1337"/>
      <c r="R44" s="1337"/>
      <c r="S44" s="1337"/>
      <c r="T44" s="1337"/>
      <c r="U44" s="1337"/>
      <c r="V44" s="1340"/>
      <c r="W44" s="1341"/>
      <c r="X44" s="1341"/>
      <c r="Y44" s="1341"/>
      <c r="Z44" s="1333"/>
      <c r="AA44" s="1333"/>
      <c r="AB44" s="1333"/>
      <c r="AD44" s="449" t="s">
        <v>704</v>
      </c>
    </row>
    <row r="45" spans="1:30" s="348" customFormat="1" ht="42" customHeight="1">
      <c r="A45" s="1337"/>
      <c r="B45" s="1337"/>
      <c r="C45" s="1342"/>
      <c r="D45" s="1342"/>
      <c r="E45" s="1342"/>
      <c r="F45" s="1337"/>
      <c r="G45" s="1337"/>
      <c r="H45" s="1337"/>
      <c r="I45" s="1337"/>
      <c r="J45" s="1337"/>
      <c r="K45" s="1343" t="s">
        <v>792</v>
      </c>
      <c r="L45" s="1343"/>
      <c r="M45" s="1343"/>
      <c r="N45" s="1343"/>
      <c r="O45" s="1343"/>
      <c r="P45" s="1337"/>
      <c r="Q45" s="1337"/>
      <c r="R45" s="1337"/>
      <c r="S45" s="1337"/>
      <c r="T45" s="1337"/>
      <c r="U45" s="1337"/>
      <c r="V45" s="1340"/>
      <c r="W45" s="1341"/>
      <c r="X45" s="1341"/>
      <c r="Y45" s="1341"/>
      <c r="Z45" s="1333"/>
      <c r="AA45" s="1333"/>
      <c r="AB45" s="1333"/>
    </row>
    <row r="46" spans="1:30" ht="18.75" customHeight="1">
      <c r="A46" s="1334" t="s">
        <v>847</v>
      </c>
      <c r="B46" s="1335"/>
      <c r="C46" s="1335"/>
      <c r="D46" s="1335"/>
      <c r="E46" s="1335"/>
      <c r="F46" s="1335"/>
      <c r="G46" s="1335"/>
      <c r="H46" s="1335"/>
      <c r="I46" s="1335"/>
      <c r="J46" s="1335"/>
      <c r="K46" s="1335"/>
      <c r="L46" s="1335"/>
      <c r="M46" s="1335"/>
      <c r="N46" s="1335"/>
      <c r="O46" s="1335"/>
      <c r="P46" s="1335"/>
      <c r="Q46" s="1335"/>
      <c r="R46" s="1335"/>
      <c r="S46" s="1335"/>
      <c r="T46" s="1335"/>
      <c r="U46" s="1335"/>
      <c r="V46" s="1335"/>
      <c r="W46" s="1335"/>
      <c r="X46" s="1335"/>
      <c r="Y46" s="1335"/>
      <c r="Z46" s="1335"/>
      <c r="AA46" s="1335"/>
      <c r="AB46" s="1336"/>
    </row>
    <row r="47" spans="1:30" ht="42" customHeight="1">
      <c r="A47" s="1337" t="s">
        <v>181</v>
      </c>
      <c r="B47" s="1337"/>
      <c r="C47" s="1342" t="s">
        <v>181</v>
      </c>
      <c r="D47" s="1342"/>
      <c r="E47" s="1342"/>
      <c r="F47" s="1337" t="s">
        <v>181</v>
      </c>
      <c r="G47" s="1337"/>
      <c r="H47" s="1337"/>
      <c r="I47" s="1337"/>
      <c r="J47" s="1337"/>
      <c r="K47" s="1339" t="s">
        <v>793</v>
      </c>
      <c r="L47" s="1339"/>
      <c r="M47" s="1339"/>
      <c r="N47" s="1339"/>
      <c r="O47" s="1339"/>
      <c r="P47" s="1337" t="s">
        <v>181</v>
      </c>
      <c r="Q47" s="1337"/>
      <c r="R47" s="1337"/>
      <c r="S47" s="1337"/>
      <c r="T47" s="1337"/>
      <c r="U47" s="1337"/>
      <c r="V47" s="1340"/>
      <c r="W47" s="1341"/>
      <c r="X47" s="1341"/>
      <c r="Y47" s="1341"/>
      <c r="Z47" s="1333"/>
      <c r="AA47" s="1333"/>
      <c r="AB47" s="1333"/>
    </row>
    <row r="48" spans="1:30" s="348" customFormat="1" ht="42" customHeight="1">
      <c r="A48" s="1337" t="s">
        <v>181</v>
      </c>
      <c r="B48" s="1337"/>
      <c r="C48" s="1342" t="s">
        <v>181</v>
      </c>
      <c r="D48" s="1342"/>
      <c r="E48" s="1342"/>
      <c r="F48" s="1337" t="s">
        <v>181</v>
      </c>
      <c r="G48" s="1337"/>
      <c r="H48" s="1337"/>
      <c r="I48" s="1337"/>
      <c r="J48" s="1337"/>
      <c r="K48" s="1343" t="s">
        <v>789</v>
      </c>
      <c r="L48" s="1343"/>
      <c r="M48" s="1343"/>
      <c r="N48" s="1343"/>
      <c r="O48" s="1343"/>
      <c r="P48" s="1337" t="s">
        <v>181</v>
      </c>
      <c r="Q48" s="1337"/>
      <c r="R48" s="1337"/>
      <c r="S48" s="1337"/>
      <c r="T48" s="1337"/>
      <c r="U48" s="1337"/>
      <c r="V48" s="1340"/>
      <c r="W48" s="1341"/>
      <c r="X48" s="1341"/>
      <c r="Y48" s="1341"/>
      <c r="Z48" s="1333"/>
      <c r="AA48" s="1333"/>
      <c r="AB48" s="1333"/>
    </row>
    <row r="49" spans="1:28" ht="18.75" customHeight="1">
      <c r="A49" s="1359" t="s">
        <v>848</v>
      </c>
      <c r="B49" s="1359"/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</row>
    <row r="50" spans="1:28" ht="42" customHeight="1">
      <c r="A50" s="1337" t="s">
        <v>181</v>
      </c>
      <c r="B50" s="1337"/>
      <c r="C50" s="1342" t="s">
        <v>181</v>
      </c>
      <c r="D50" s="1342"/>
      <c r="E50" s="1342"/>
      <c r="F50" s="1337" t="s">
        <v>181</v>
      </c>
      <c r="G50" s="1337"/>
      <c r="H50" s="1337"/>
      <c r="I50" s="1337"/>
      <c r="J50" s="1337"/>
      <c r="K50" s="1360" t="s">
        <v>794</v>
      </c>
      <c r="L50" s="1361"/>
      <c r="M50" s="1361"/>
      <c r="N50" s="1361"/>
      <c r="O50" s="1362"/>
      <c r="P50" s="1337" t="s">
        <v>181</v>
      </c>
      <c r="Q50" s="1337"/>
      <c r="R50" s="1337"/>
      <c r="S50" s="1337"/>
      <c r="T50" s="1337"/>
      <c r="U50" s="1337"/>
      <c r="V50" s="1340"/>
      <c r="W50" s="1341"/>
      <c r="X50" s="1341"/>
      <c r="Y50" s="1341"/>
      <c r="Z50" s="1333"/>
      <c r="AA50" s="1333"/>
      <c r="AB50" s="1333"/>
    </row>
    <row r="51" spans="1:28" s="348" customFormat="1" ht="42" customHeight="1">
      <c r="A51" s="1337" t="s">
        <v>181</v>
      </c>
      <c r="B51" s="1337"/>
      <c r="C51" s="1342" t="s">
        <v>181</v>
      </c>
      <c r="D51" s="1342"/>
      <c r="E51" s="1342"/>
      <c r="F51" s="1337" t="s">
        <v>181</v>
      </c>
      <c r="G51" s="1337"/>
      <c r="H51" s="1337"/>
      <c r="I51" s="1337"/>
      <c r="J51" s="1337"/>
      <c r="K51" s="1353" t="s">
        <v>794</v>
      </c>
      <c r="L51" s="1354"/>
      <c r="M51" s="1354"/>
      <c r="N51" s="1354"/>
      <c r="O51" s="1355"/>
      <c r="P51" s="1337" t="s">
        <v>181</v>
      </c>
      <c r="Q51" s="1337"/>
      <c r="R51" s="1337"/>
      <c r="S51" s="1337"/>
      <c r="T51" s="1337"/>
      <c r="U51" s="1337"/>
      <c r="V51" s="1340"/>
      <c r="W51" s="1341"/>
      <c r="X51" s="1341"/>
      <c r="Y51" s="1341"/>
      <c r="Z51" s="1333"/>
      <c r="AA51" s="1333"/>
      <c r="AB51" s="1333"/>
    </row>
    <row r="52" spans="1:28" ht="34.5" customHeight="1">
      <c r="A52" s="421" t="s">
        <v>524</v>
      </c>
      <c r="B52" s="1331" t="s">
        <v>590</v>
      </c>
      <c r="C52" s="1331"/>
      <c r="D52" s="1331"/>
      <c r="E52" s="1331"/>
      <c r="F52" s="1331"/>
      <c r="G52" s="1331"/>
      <c r="H52" s="1331"/>
      <c r="I52" s="1331"/>
      <c r="J52" s="1331"/>
      <c r="K52" s="1331"/>
      <c r="L52" s="1331"/>
      <c r="M52" s="1331"/>
      <c r="N52" s="1331"/>
      <c r="O52" s="1331"/>
      <c r="P52" s="1331"/>
      <c r="Q52" s="1331"/>
      <c r="R52" s="1331"/>
      <c r="S52" s="1331"/>
      <c r="T52" s="1331"/>
      <c r="U52" s="1331"/>
      <c r="V52" s="1331"/>
      <c r="W52" s="1331"/>
      <c r="X52" s="1331"/>
      <c r="Y52" s="1331"/>
      <c r="Z52" s="1333"/>
      <c r="AA52" s="1333"/>
      <c r="AB52" s="1333"/>
    </row>
    <row r="53" spans="1:28" ht="30" customHeight="1">
      <c r="A53" s="421" t="s">
        <v>525</v>
      </c>
      <c r="B53" s="1331" t="s">
        <v>593</v>
      </c>
      <c r="C53" s="1331"/>
      <c r="D53" s="1331"/>
      <c r="E53" s="1331"/>
      <c r="F53" s="1331"/>
      <c r="G53" s="1331"/>
      <c r="H53" s="1331"/>
      <c r="I53" s="1331"/>
      <c r="J53" s="1331"/>
      <c r="K53" s="1331"/>
      <c r="L53" s="1331"/>
      <c r="M53" s="1331"/>
      <c r="N53" s="1331"/>
      <c r="O53" s="1331"/>
      <c r="P53" s="1331"/>
      <c r="Q53" s="1331"/>
      <c r="R53" s="1331"/>
      <c r="S53" s="1331"/>
      <c r="T53" s="1331"/>
      <c r="U53" s="1331"/>
      <c r="V53" s="1331"/>
      <c r="W53" s="1331"/>
      <c r="X53" s="1331"/>
      <c r="Y53" s="1331"/>
      <c r="Z53" s="1332"/>
      <c r="AA53" s="1332"/>
      <c r="AB53" s="1332"/>
    </row>
    <row r="54" spans="1:28" ht="40.5" customHeight="1">
      <c r="A54" s="421" t="s">
        <v>526</v>
      </c>
      <c r="B54" s="1331" t="s">
        <v>592</v>
      </c>
      <c r="C54" s="1331"/>
      <c r="D54" s="1331"/>
      <c r="E54" s="1331"/>
      <c r="F54" s="1331"/>
      <c r="G54" s="1331"/>
      <c r="H54" s="1331"/>
      <c r="I54" s="1331"/>
      <c r="J54" s="1331"/>
      <c r="K54" s="1331"/>
      <c r="L54" s="1331"/>
      <c r="M54" s="1331"/>
      <c r="N54" s="1331"/>
      <c r="O54" s="1331"/>
      <c r="P54" s="1331"/>
      <c r="Q54" s="1331"/>
      <c r="R54" s="1331"/>
      <c r="S54" s="1331"/>
      <c r="T54" s="1331"/>
      <c r="U54" s="1331"/>
      <c r="V54" s="1331"/>
      <c r="W54" s="1331"/>
      <c r="X54" s="1331"/>
      <c r="Y54" s="1331"/>
      <c r="Z54" s="1332"/>
      <c r="AA54" s="1332"/>
      <c r="AB54" s="1332"/>
    </row>
    <row r="55" spans="1:28" ht="30" customHeight="1">
      <c r="A55" s="421" t="s">
        <v>546</v>
      </c>
      <c r="B55" s="1144" t="s">
        <v>229</v>
      </c>
      <c r="C55" s="1144"/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1144"/>
      <c r="P55" s="1144"/>
      <c r="Q55" s="1144"/>
      <c r="R55" s="1144"/>
      <c r="S55" s="1144"/>
      <c r="T55" s="1144"/>
      <c r="U55" s="1144"/>
      <c r="V55" s="1144"/>
      <c r="W55" s="1144"/>
      <c r="X55" s="1144"/>
      <c r="Y55" s="1144"/>
      <c r="Z55" s="1398">
        <f>SUM(Z41:AB42,Z44:AB45,Z47:AB48,Z50:AB54)</f>
        <v>0</v>
      </c>
      <c r="AA55" s="1398"/>
      <c r="AB55" s="1398"/>
    </row>
    <row r="56" spans="1:28" ht="14.25" customHeight="1">
      <c r="A56" s="1366" t="s">
        <v>547</v>
      </c>
      <c r="B56" s="1406" t="s">
        <v>453</v>
      </c>
      <c r="C56" s="1407"/>
      <c r="D56" s="1407"/>
      <c r="E56" s="1407"/>
      <c r="F56" s="1407"/>
      <c r="G56" s="1407"/>
      <c r="H56" s="1408"/>
      <c r="I56" s="1376" t="str">
        <f>IF(Z55&gt;0,"Wpisz wartość kursu EUR do PLN","nd")</f>
        <v>nd</v>
      </c>
      <c r="J56" s="1377"/>
      <c r="K56" s="1378"/>
      <c r="L56" s="201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1385" t="s">
        <v>281</v>
      </c>
      <c r="Z56" s="1387" t="str">
        <f>IF(Z55=0,"",W34-Z55)</f>
        <v/>
      </c>
      <c r="AA56" s="1388"/>
      <c r="AB56" s="1389"/>
    </row>
    <row r="57" spans="1:28" ht="14.25" customHeight="1">
      <c r="A57" s="1367"/>
      <c r="B57" s="1409"/>
      <c r="C57" s="805"/>
      <c r="D57" s="805"/>
      <c r="E57" s="805"/>
      <c r="F57" s="805"/>
      <c r="G57" s="805"/>
      <c r="H57" s="1410"/>
      <c r="I57" s="1379"/>
      <c r="J57" s="1380"/>
      <c r="K57" s="1381"/>
      <c r="L57" s="1393" t="s">
        <v>280</v>
      </c>
      <c r="M57" s="1394"/>
      <c r="N57" s="1437"/>
      <c r="O57" s="1438"/>
      <c r="P57" s="1438"/>
      <c r="Q57" s="1438"/>
      <c r="R57" s="1438"/>
      <c r="S57" s="1438"/>
      <c r="T57" s="1438"/>
      <c r="U57" s="1438"/>
      <c r="V57" s="1438"/>
      <c r="W57" s="1439"/>
      <c r="Y57" s="1386"/>
      <c r="Z57" s="1390"/>
      <c r="AA57" s="1391"/>
      <c r="AB57" s="1392"/>
    </row>
    <row r="58" spans="1:28" ht="26.25" customHeight="1">
      <c r="A58" s="1368"/>
      <c r="B58" s="1411"/>
      <c r="C58" s="1412"/>
      <c r="D58" s="1412"/>
      <c r="E58" s="1412"/>
      <c r="F58" s="1412"/>
      <c r="G58" s="1412"/>
      <c r="H58" s="1413"/>
      <c r="I58" s="1382"/>
      <c r="J58" s="1383"/>
      <c r="K58" s="1384"/>
      <c r="L58" s="1395"/>
      <c r="M58" s="1396"/>
      <c r="N58" s="1397" t="s">
        <v>115</v>
      </c>
      <c r="O58" s="1397"/>
      <c r="P58" s="1397"/>
      <c r="Q58" s="1397"/>
      <c r="R58" s="1397"/>
      <c r="S58" s="1397"/>
      <c r="T58" s="1397"/>
      <c r="U58" s="1397"/>
      <c r="V58" s="1397"/>
      <c r="W58" s="1397"/>
      <c r="X58" s="203"/>
      <c r="Y58" s="387" t="s">
        <v>10</v>
      </c>
      <c r="Z58" s="1398" t="str">
        <f>IF(Z55=0,"",Z56*I56)</f>
        <v/>
      </c>
      <c r="AA58" s="1398"/>
      <c r="AB58" s="1398"/>
    </row>
    <row r="59" spans="1:28" ht="6" customHeight="1">
      <c r="A59" s="315"/>
      <c r="B59" s="197"/>
      <c r="C59" s="197"/>
      <c r="D59" s="197"/>
      <c r="E59" s="197"/>
      <c r="F59" s="197"/>
      <c r="G59" s="198"/>
      <c r="H59" s="198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210"/>
      <c r="U59" s="71"/>
      <c r="V59" s="198"/>
      <c r="W59" s="198"/>
      <c r="X59" s="198"/>
      <c r="Y59" s="198"/>
      <c r="Z59" s="198"/>
      <c r="AA59" s="198"/>
      <c r="AB59" s="198"/>
    </row>
    <row r="60" spans="1:28" ht="6" customHeight="1">
      <c r="A60" s="315"/>
      <c r="B60" s="197"/>
      <c r="C60" s="197"/>
      <c r="D60" s="197"/>
      <c r="E60" s="197"/>
      <c r="F60" s="197"/>
      <c r="G60" s="198"/>
      <c r="H60" s="198"/>
      <c r="I60" s="198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210"/>
      <c r="U60" s="71"/>
      <c r="V60" s="198"/>
      <c r="W60" s="198"/>
      <c r="X60" s="198"/>
      <c r="Y60" s="198"/>
      <c r="Z60" s="198"/>
      <c r="AA60" s="198"/>
      <c r="AB60" s="198"/>
    </row>
    <row r="61" spans="1:28" ht="15" customHeight="1">
      <c r="A61" s="1144" t="s">
        <v>527</v>
      </c>
      <c r="B61" s="1144"/>
      <c r="C61" s="1144"/>
      <c r="D61" s="1144"/>
      <c r="E61" s="1144"/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4"/>
      <c r="R61" s="1144"/>
      <c r="S61" s="1144"/>
      <c r="T61" s="1144"/>
      <c r="U61" s="1144"/>
      <c r="V61" s="1144"/>
      <c r="W61" s="1431">
        <v>100000</v>
      </c>
      <c r="X61" s="1432"/>
      <c r="Y61" s="1432"/>
      <c r="Z61" s="1433"/>
      <c r="AA61" s="484" t="s">
        <v>13</v>
      </c>
      <c r="AB61" s="1420" t="str">
        <f>IF(Z83=0,"","x")</f>
        <v/>
      </c>
    </row>
    <row r="62" spans="1:28" ht="3" customHeight="1">
      <c r="A62" s="1144"/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144"/>
      <c r="P62" s="1144"/>
      <c r="Q62" s="1144"/>
      <c r="R62" s="1144"/>
      <c r="S62" s="1144"/>
      <c r="T62" s="1144"/>
      <c r="U62" s="1144"/>
      <c r="V62" s="1144"/>
      <c r="W62" s="1434"/>
      <c r="X62" s="1435"/>
      <c r="Y62" s="1435"/>
      <c r="Z62" s="1436"/>
      <c r="AB62" s="1421"/>
    </row>
    <row r="63" spans="1:28" ht="3" customHeight="1">
      <c r="A63" s="315"/>
      <c r="B63" s="197"/>
      <c r="C63" s="197"/>
      <c r="D63" s="197"/>
      <c r="E63" s="197"/>
      <c r="F63" s="197"/>
      <c r="G63" s="198"/>
      <c r="H63" s="198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210"/>
      <c r="U63" s="71"/>
      <c r="V63" s="198"/>
      <c r="W63" s="198"/>
      <c r="X63" s="198"/>
      <c r="Y63" s="198"/>
      <c r="Z63" s="198"/>
      <c r="AA63" s="198"/>
      <c r="AB63" s="198"/>
    </row>
    <row r="64" spans="1:28" ht="21" customHeight="1">
      <c r="A64" s="1264" t="s">
        <v>528</v>
      </c>
      <c r="B64" s="1264"/>
      <c r="C64" s="1264"/>
      <c r="D64" s="1264"/>
      <c r="E64" s="1264"/>
      <c r="F64" s="1264"/>
      <c r="G64" s="1264"/>
      <c r="H64" s="1264"/>
      <c r="I64" s="1264"/>
      <c r="J64" s="1264"/>
      <c r="K64" s="1264"/>
      <c r="L64" s="1264"/>
      <c r="M64" s="1264"/>
      <c r="N64" s="1264"/>
      <c r="O64" s="1264"/>
      <c r="P64" s="1264"/>
      <c r="Q64" s="1264"/>
      <c r="R64" s="1264"/>
      <c r="S64" s="1264"/>
      <c r="T64" s="1264"/>
      <c r="U64" s="1264"/>
      <c r="V64" s="1264"/>
      <c r="W64" s="1264"/>
      <c r="X64" s="1264"/>
      <c r="Y64" s="1264"/>
      <c r="Z64" s="1264"/>
      <c r="AA64" s="1264"/>
      <c r="AB64" s="1264"/>
    </row>
    <row r="65" spans="1:30" ht="3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00"/>
    </row>
    <row r="66" spans="1:30" ht="15.75" customHeight="1">
      <c r="A66" s="1133" t="s">
        <v>274</v>
      </c>
      <c r="B66" s="1131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31"/>
      <c r="P66" s="1131"/>
      <c r="Q66" s="1131"/>
      <c r="R66" s="1131"/>
      <c r="S66" s="1131"/>
      <c r="T66" s="1131"/>
      <c r="U66" s="1131"/>
      <c r="V66" s="1131"/>
      <c r="W66" s="1131"/>
      <c r="X66" s="1131"/>
      <c r="Y66" s="1131"/>
      <c r="Z66" s="1131"/>
      <c r="AA66" s="1131"/>
      <c r="AB66" s="1132"/>
    </row>
    <row r="67" spans="1:30" ht="38.25" customHeight="1">
      <c r="A67" s="1363" t="s">
        <v>272</v>
      </c>
      <c r="B67" s="1363"/>
      <c r="C67" s="1363" t="s">
        <v>226</v>
      </c>
      <c r="D67" s="1363"/>
      <c r="E67" s="1363"/>
      <c r="F67" s="1363" t="s">
        <v>227</v>
      </c>
      <c r="G67" s="1363"/>
      <c r="H67" s="1363"/>
      <c r="I67" s="1363"/>
      <c r="J67" s="1363"/>
      <c r="K67" s="1363" t="s">
        <v>242</v>
      </c>
      <c r="L67" s="1364"/>
      <c r="M67" s="1364"/>
      <c r="N67" s="1364"/>
      <c r="O67" s="1364"/>
      <c r="P67" s="1363" t="s">
        <v>529</v>
      </c>
      <c r="Q67" s="1364"/>
      <c r="R67" s="1364"/>
      <c r="S67" s="1364"/>
      <c r="T67" s="1364"/>
      <c r="U67" s="1364"/>
      <c r="V67" s="1399" t="s">
        <v>228</v>
      </c>
      <c r="W67" s="1399"/>
      <c r="X67" s="1399"/>
      <c r="Y67" s="1399"/>
      <c r="Z67" s="1363" t="s">
        <v>328</v>
      </c>
      <c r="AA67" s="1363"/>
      <c r="AB67" s="1363"/>
    </row>
    <row r="68" spans="1:30" ht="18.75" customHeight="1">
      <c r="A68" s="1359" t="s">
        <v>530</v>
      </c>
      <c r="B68" s="1359"/>
      <c r="C68" s="1359"/>
      <c r="D68" s="1359"/>
      <c r="E68" s="1359"/>
      <c r="F68" s="1359"/>
      <c r="G68" s="1359"/>
      <c r="H68" s="1359"/>
      <c r="I68" s="1359"/>
      <c r="J68" s="1359"/>
      <c r="K68" s="1359"/>
      <c r="L68" s="1359"/>
      <c r="M68" s="1359"/>
      <c r="N68" s="1359"/>
      <c r="O68" s="1359"/>
      <c r="P68" s="1359"/>
      <c r="Q68" s="1359"/>
      <c r="R68" s="1359"/>
      <c r="S68" s="1359"/>
      <c r="T68" s="1359"/>
      <c r="U68" s="1359"/>
      <c r="V68" s="1359"/>
      <c r="W68" s="1359"/>
      <c r="X68" s="1359"/>
      <c r="Y68" s="1359"/>
      <c r="Z68" s="1359"/>
      <c r="AA68" s="1359"/>
      <c r="AB68" s="1359"/>
    </row>
    <row r="69" spans="1:30" ht="42" customHeight="1">
      <c r="A69" s="1337"/>
      <c r="B69" s="1337"/>
      <c r="C69" s="1342"/>
      <c r="D69" s="1342"/>
      <c r="E69" s="1342"/>
      <c r="F69" s="1337"/>
      <c r="G69" s="1337"/>
      <c r="H69" s="1337"/>
      <c r="I69" s="1337"/>
      <c r="J69" s="1337"/>
      <c r="K69" s="1339" t="s">
        <v>729</v>
      </c>
      <c r="L69" s="1339"/>
      <c r="M69" s="1339"/>
      <c r="N69" s="1339"/>
      <c r="O69" s="1339"/>
      <c r="P69" s="1337"/>
      <c r="Q69" s="1337"/>
      <c r="R69" s="1337"/>
      <c r="S69" s="1337"/>
      <c r="T69" s="1337"/>
      <c r="U69" s="1337"/>
      <c r="V69" s="1340"/>
      <c r="W69" s="1341"/>
      <c r="X69" s="1341"/>
      <c r="Y69" s="1341"/>
      <c r="Z69" s="1333"/>
      <c r="AA69" s="1333"/>
      <c r="AB69" s="1333"/>
    </row>
    <row r="70" spans="1:30" s="348" customFormat="1" ht="41.25" customHeight="1">
      <c r="A70" s="1337"/>
      <c r="B70" s="1337"/>
      <c r="C70" s="1342"/>
      <c r="D70" s="1342"/>
      <c r="E70" s="1342"/>
      <c r="F70" s="1337"/>
      <c r="G70" s="1337"/>
      <c r="H70" s="1337"/>
      <c r="I70" s="1337"/>
      <c r="J70" s="1337"/>
      <c r="K70" s="1343" t="s">
        <v>729</v>
      </c>
      <c r="L70" s="1343"/>
      <c r="M70" s="1343"/>
      <c r="N70" s="1343"/>
      <c r="O70" s="1343"/>
      <c r="P70" s="1337"/>
      <c r="Q70" s="1337"/>
      <c r="R70" s="1337"/>
      <c r="S70" s="1337"/>
      <c r="T70" s="1337"/>
      <c r="U70" s="1337"/>
      <c r="V70" s="1340"/>
      <c r="W70" s="1341"/>
      <c r="X70" s="1341"/>
      <c r="Y70" s="1341"/>
      <c r="Z70" s="1333"/>
      <c r="AA70" s="1333"/>
      <c r="AB70" s="1333"/>
    </row>
    <row r="71" spans="1:30" ht="18.75" customHeight="1">
      <c r="A71" s="1356" t="s">
        <v>849</v>
      </c>
      <c r="B71" s="1357"/>
      <c r="C71" s="1357"/>
      <c r="D71" s="1357"/>
      <c r="E71" s="1357"/>
      <c r="F71" s="1357"/>
      <c r="G71" s="1357"/>
      <c r="H71" s="1357"/>
      <c r="I71" s="1357"/>
      <c r="J71" s="1357"/>
      <c r="K71" s="1357"/>
      <c r="L71" s="1357"/>
      <c r="M71" s="1357"/>
      <c r="N71" s="1357"/>
      <c r="O71" s="1357"/>
      <c r="P71" s="1357"/>
      <c r="Q71" s="1357"/>
      <c r="R71" s="1357"/>
      <c r="S71" s="1357"/>
      <c r="T71" s="1357"/>
      <c r="U71" s="1357"/>
      <c r="V71" s="1357"/>
      <c r="W71" s="1357"/>
      <c r="X71" s="1357"/>
      <c r="Y71" s="1357"/>
      <c r="Z71" s="1357"/>
      <c r="AA71" s="1357"/>
      <c r="AB71" s="1358"/>
      <c r="AD71" s="451" t="s">
        <v>703</v>
      </c>
    </row>
    <row r="72" spans="1:30" ht="42" customHeight="1">
      <c r="A72" s="1337"/>
      <c r="B72" s="1337"/>
      <c r="C72" s="1342"/>
      <c r="D72" s="1342"/>
      <c r="E72" s="1342"/>
      <c r="F72" s="1337"/>
      <c r="G72" s="1337"/>
      <c r="H72" s="1337"/>
      <c r="I72" s="1337"/>
      <c r="J72" s="1337"/>
      <c r="K72" s="1339" t="s">
        <v>795</v>
      </c>
      <c r="L72" s="1339"/>
      <c r="M72" s="1339"/>
      <c r="N72" s="1339"/>
      <c r="O72" s="1339"/>
      <c r="P72" s="1337"/>
      <c r="Q72" s="1337"/>
      <c r="R72" s="1337"/>
      <c r="S72" s="1337"/>
      <c r="T72" s="1337"/>
      <c r="U72" s="1337"/>
      <c r="V72" s="1340"/>
      <c r="W72" s="1341"/>
      <c r="X72" s="1341"/>
      <c r="Y72" s="1341"/>
      <c r="Z72" s="1333"/>
      <c r="AA72" s="1333"/>
      <c r="AB72" s="1333"/>
      <c r="AD72" s="449" t="s">
        <v>704</v>
      </c>
    </row>
    <row r="73" spans="1:30" s="348" customFormat="1" ht="42" customHeight="1">
      <c r="A73" s="1337"/>
      <c r="B73" s="1337"/>
      <c r="C73" s="1342"/>
      <c r="D73" s="1342"/>
      <c r="E73" s="1342"/>
      <c r="F73" s="1337"/>
      <c r="G73" s="1337"/>
      <c r="H73" s="1337"/>
      <c r="I73" s="1337"/>
      <c r="J73" s="1337"/>
      <c r="K73" s="1343" t="s">
        <v>795</v>
      </c>
      <c r="L73" s="1343"/>
      <c r="M73" s="1343"/>
      <c r="N73" s="1343"/>
      <c r="O73" s="1343"/>
      <c r="P73" s="1337"/>
      <c r="Q73" s="1337"/>
      <c r="R73" s="1337"/>
      <c r="S73" s="1337"/>
      <c r="T73" s="1337"/>
      <c r="U73" s="1337"/>
      <c r="V73" s="1340"/>
      <c r="W73" s="1341"/>
      <c r="X73" s="1341"/>
      <c r="Y73" s="1341"/>
      <c r="Z73" s="1333"/>
      <c r="AA73" s="1333"/>
      <c r="AB73" s="1333"/>
    </row>
    <row r="74" spans="1:30" ht="18" customHeight="1">
      <c r="A74" s="1334" t="s">
        <v>850</v>
      </c>
      <c r="B74" s="1335"/>
      <c r="C74" s="1335"/>
      <c r="D74" s="1335"/>
      <c r="E74" s="1335"/>
      <c r="F74" s="1335"/>
      <c r="G74" s="1335"/>
      <c r="H74" s="1335"/>
      <c r="I74" s="1335"/>
      <c r="J74" s="1335"/>
      <c r="K74" s="1335"/>
      <c r="L74" s="1335"/>
      <c r="M74" s="1335"/>
      <c r="N74" s="1335"/>
      <c r="O74" s="1335"/>
      <c r="P74" s="1335"/>
      <c r="Q74" s="1335"/>
      <c r="R74" s="1335"/>
      <c r="S74" s="1335"/>
      <c r="T74" s="1335"/>
      <c r="U74" s="1335"/>
      <c r="V74" s="1335"/>
      <c r="W74" s="1335"/>
      <c r="X74" s="1335"/>
      <c r="Y74" s="1335"/>
      <c r="Z74" s="1335"/>
      <c r="AA74" s="1335"/>
      <c r="AB74" s="1336"/>
    </row>
    <row r="75" spans="1:30" ht="42" customHeight="1">
      <c r="A75" s="1337" t="s">
        <v>181</v>
      </c>
      <c r="B75" s="1337"/>
      <c r="C75" s="1338" t="s">
        <v>181</v>
      </c>
      <c r="D75" s="1338"/>
      <c r="E75" s="1338"/>
      <c r="F75" s="1337" t="s">
        <v>181</v>
      </c>
      <c r="G75" s="1337"/>
      <c r="H75" s="1337"/>
      <c r="I75" s="1337"/>
      <c r="J75" s="1337"/>
      <c r="K75" s="1339" t="s">
        <v>796</v>
      </c>
      <c r="L75" s="1339"/>
      <c r="M75" s="1339"/>
      <c r="N75" s="1339"/>
      <c r="O75" s="1339"/>
      <c r="P75" s="1337" t="s">
        <v>181</v>
      </c>
      <c r="Q75" s="1337"/>
      <c r="R75" s="1337"/>
      <c r="S75" s="1337"/>
      <c r="T75" s="1337"/>
      <c r="U75" s="1337"/>
      <c r="V75" s="1340"/>
      <c r="W75" s="1341"/>
      <c r="X75" s="1341"/>
      <c r="Y75" s="1341"/>
      <c r="Z75" s="1333"/>
      <c r="AA75" s="1333"/>
      <c r="AB75" s="1333"/>
    </row>
    <row r="76" spans="1:30" s="348" customFormat="1" ht="42" customHeight="1">
      <c r="A76" s="1337" t="s">
        <v>181</v>
      </c>
      <c r="B76" s="1337"/>
      <c r="C76" s="1338" t="s">
        <v>181</v>
      </c>
      <c r="D76" s="1338"/>
      <c r="E76" s="1338"/>
      <c r="F76" s="1337" t="s">
        <v>181</v>
      </c>
      <c r="G76" s="1337"/>
      <c r="H76" s="1337"/>
      <c r="I76" s="1337"/>
      <c r="J76" s="1337"/>
      <c r="K76" s="1343" t="s">
        <v>808</v>
      </c>
      <c r="L76" s="1343"/>
      <c r="M76" s="1343"/>
      <c r="N76" s="1343"/>
      <c r="O76" s="1343"/>
      <c r="P76" s="1337" t="s">
        <v>181</v>
      </c>
      <c r="Q76" s="1337"/>
      <c r="R76" s="1337"/>
      <c r="S76" s="1337"/>
      <c r="T76" s="1337"/>
      <c r="U76" s="1337"/>
      <c r="V76" s="1340"/>
      <c r="W76" s="1341"/>
      <c r="X76" s="1341"/>
      <c r="Y76" s="1341"/>
      <c r="Z76" s="1333"/>
      <c r="AA76" s="1333"/>
      <c r="AB76" s="1333"/>
    </row>
    <row r="77" spans="1:30" ht="18" customHeight="1">
      <c r="A77" s="1359" t="s">
        <v>851</v>
      </c>
      <c r="B77" s="1359"/>
      <c r="C77" s="1359"/>
      <c r="D77" s="1359"/>
      <c r="E77" s="1359"/>
      <c r="F77" s="1359"/>
      <c r="G77" s="1359"/>
      <c r="H77" s="1359"/>
      <c r="I77" s="1359"/>
      <c r="J77" s="1359"/>
      <c r="K77" s="1359"/>
      <c r="L77" s="1359"/>
      <c r="M77" s="1359"/>
      <c r="N77" s="1359"/>
      <c r="O77" s="1359"/>
      <c r="P77" s="1359"/>
      <c r="Q77" s="1359"/>
      <c r="R77" s="1359"/>
      <c r="S77" s="1359"/>
      <c r="T77" s="1359"/>
      <c r="U77" s="1359"/>
      <c r="V77" s="1359"/>
      <c r="W77" s="1359"/>
      <c r="X77" s="1359"/>
      <c r="Y77" s="1359"/>
      <c r="Z77" s="1359"/>
      <c r="AA77" s="1359"/>
      <c r="AB77" s="1359"/>
    </row>
    <row r="78" spans="1:30" ht="42.75" customHeight="1">
      <c r="A78" s="1337" t="s">
        <v>181</v>
      </c>
      <c r="B78" s="1337"/>
      <c r="C78" s="1338" t="s">
        <v>181</v>
      </c>
      <c r="D78" s="1338"/>
      <c r="E78" s="1338"/>
      <c r="F78" s="1337" t="s">
        <v>181</v>
      </c>
      <c r="G78" s="1337"/>
      <c r="H78" s="1337"/>
      <c r="I78" s="1337"/>
      <c r="J78" s="1337"/>
      <c r="K78" s="1360" t="s">
        <v>797</v>
      </c>
      <c r="L78" s="1361"/>
      <c r="M78" s="1361"/>
      <c r="N78" s="1361"/>
      <c r="O78" s="1362"/>
      <c r="P78" s="1337" t="s">
        <v>181</v>
      </c>
      <c r="Q78" s="1337"/>
      <c r="R78" s="1337"/>
      <c r="S78" s="1337"/>
      <c r="T78" s="1337"/>
      <c r="U78" s="1337"/>
      <c r="V78" s="1340"/>
      <c r="W78" s="1341"/>
      <c r="X78" s="1341"/>
      <c r="Y78" s="1341"/>
      <c r="Z78" s="1333"/>
      <c r="AA78" s="1333"/>
      <c r="AB78" s="1333"/>
    </row>
    <row r="79" spans="1:30" s="348" customFormat="1" ht="42.75" customHeight="1">
      <c r="A79" s="1337" t="s">
        <v>181</v>
      </c>
      <c r="B79" s="1337"/>
      <c r="C79" s="1338" t="s">
        <v>181</v>
      </c>
      <c r="D79" s="1338"/>
      <c r="E79" s="1338"/>
      <c r="F79" s="1337" t="s">
        <v>181</v>
      </c>
      <c r="G79" s="1337"/>
      <c r="H79" s="1337"/>
      <c r="I79" s="1337"/>
      <c r="J79" s="1337"/>
      <c r="K79" s="1353" t="s">
        <v>797</v>
      </c>
      <c r="L79" s="1354"/>
      <c r="M79" s="1354"/>
      <c r="N79" s="1354"/>
      <c r="O79" s="1355"/>
      <c r="P79" s="1337" t="s">
        <v>181</v>
      </c>
      <c r="Q79" s="1337"/>
      <c r="R79" s="1337"/>
      <c r="S79" s="1337"/>
      <c r="T79" s="1337"/>
      <c r="U79" s="1337"/>
      <c r="V79" s="1340"/>
      <c r="W79" s="1341"/>
      <c r="X79" s="1341"/>
      <c r="Y79" s="1341"/>
      <c r="Z79" s="1333"/>
      <c r="AA79" s="1333"/>
      <c r="AB79" s="1333"/>
    </row>
    <row r="80" spans="1:30" ht="33.75" customHeight="1">
      <c r="A80" s="421" t="s">
        <v>531</v>
      </c>
      <c r="B80" s="1331" t="s">
        <v>590</v>
      </c>
      <c r="C80" s="1331"/>
      <c r="D80" s="1331"/>
      <c r="E80" s="1331"/>
      <c r="F80" s="1331"/>
      <c r="G80" s="1331"/>
      <c r="H80" s="1331"/>
      <c r="I80" s="1331"/>
      <c r="J80" s="1331"/>
      <c r="K80" s="1331"/>
      <c r="L80" s="1331"/>
      <c r="M80" s="1331"/>
      <c r="N80" s="1331"/>
      <c r="O80" s="1331"/>
      <c r="P80" s="1331"/>
      <c r="Q80" s="1331"/>
      <c r="R80" s="1331"/>
      <c r="S80" s="1331"/>
      <c r="T80" s="1331"/>
      <c r="U80" s="1331"/>
      <c r="V80" s="1331"/>
      <c r="W80" s="1331"/>
      <c r="X80" s="1331"/>
      <c r="Y80" s="1331"/>
      <c r="Z80" s="1333"/>
      <c r="AA80" s="1333"/>
      <c r="AB80" s="1333"/>
    </row>
    <row r="81" spans="1:28" ht="30" customHeight="1">
      <c r="A81" s="421" t="s">
        <v>532</v>
      </c>
      <c r="B81" s="1331" t="s">
        <v>593</v>
      </c>
      <c r="C81" s="1331"/>
      <c r="D81" s="1331"/>
      <c r="E81" s="1331"/>
      <c r="F81" s="1331"/>
      <c r="G81" s="1331"/>
      <c r="H81" s="1331"/>
      <c r="I81" s="1331"/>
      <c r="J81" s="1331"/>
      <c r="K81" s="1331"/>
      <c r="L81" s="1331"/>
      <c r="M81" s="1331"/>
      <c r="N81" s="1331"/>
      <c r="O81" s="1331"/>
      <c r="P81" s="1331"/>
      <c r="Q81" s="1331"/>
      <c r="R81" s="1331"/>
      <c r="S81" s="1331"/>
      <c r="T81" s="1331"/>
      <c r="U81" s="1331"/>
      <c r="V81" s="1331"/>
      <c r="W81" s="1331"/>
      <c r="X81" s="1331"/>
      <c r="Y81" s="1331"/>
      <c r="Z81" s="1332"/>
      <c r="AA81" s="1332"/>
      <c r="AB81" s="1332"/>
    </row>
    <row r="82" spans="1:28" ht="40.5" customHeight="1">
      <c r="A82" s="421" t="s">
        <v>533</v>
      </c>
      <c r="B82" s="1331" t="s">
        <v>592</v>
      </c>
      <c r="C82" s="1331"/>
      <c r="D82" s="1331"/>
      <c r="E82" s="1331"/>
      <c r="F82" s="1331"/>
      <c r="G82" s="1331"/>
      <c r="H82" s="1331"/>
      <c r="I82" s="1331"/>
      <c r="J82" s="1331"/>
      <c r="K82" s="1331"/>
      <c r="L82" s="1331"/>
      <c r="M82" s="1331"/>
      <c r="N82" s="1331"/>
      <c r="O82" s="1331"/>
      <c r="P82" s="1331"/>
      <c r="Q82" s="1331"/>
      <c r="R82" s="1331"/>
      <c r="S82" s="1331"/>
      <c r="T82" s="1331"/>
      <c r="U82" s="1331"/>
      <c r="V82" s="1331"/>
      <c r="W82" s="1331"/>
      <c r="X82" s="1331"/>
      <c r="Y82" s="1331"/>
      <c r="Z82" s="1332"/>
      <c r="AA82" s="1332"/>
      <c r="AB82" s="1332"/>
    </row>
    <row r="83" spans="1:28" ht="30" customHeight="1">
      <c r="A83" s="421" t="s">
        <v>548</v>
      </c>
      <c r="B83" s="1144" t="s">
        <v>229</v>
      </c>
      <c r="C83" s="1144"/>
      <c r="D83" s="1144"/>
      <c r="E83" s="1144"/>
      <c r="F83" s="1144"/>
      <c r="G83" s="1144"/>
      <c r="H83" s="1144"/>
      <c r="I83" s="1144"/>
      <c r="J83" s="1144"/>
      <c r="K83" s="1144"/>
      <c r="L83" s="1144"/>
      <c r="M83" s="1144"/>
      <c r="N83" s="1144"/>
      <c r="O83" s="1144"/>
      <c r="P83" s="1144"/>
      <c r="Q83" s="1144"/>
      <c r="R83" s="1144"/>
      <c r="S83" s="1144"/>
      <c r="T83" s="1144"/>
      <c r="U83" s="1144"/>
      <c r="V83" s="1144"/>
      <c r="W83" s="1144"/>
      <c r="X83" s="1144"/>
      <c r="Y83" s="1144"/>
      <c r="Z83" s="1398">
        <f>SUM(Z69:AB70,Z72:AB73,Z75:AB76,Z78:AB82)</f>
        <v>0</v>
      </c>
      <c r="AA83" s="1398"/>
      <c r="AB83" s="1398"/>
    </row>
    <row r="84" spans="1:28" ht="14.25" customHeight="1">
      <c r="A84" s="1366" t="s">
        <v>549</v>
      </c>
      <c r="B84" s="1369" t="s">
        <v>453</v>
      </c>
      <c r="C84" s="1071"/>
      <c r="D84" s="1071"/>
      <c r="E84" s="1071"/>
      <c r="F84" s="1071"/>
      <c r="G84" s="1071"/>
      <c r="H84" s="1370"/>
      <c r="I84" s="1376" t="str">
        <f>IF(Z83&gt;0,"Wpisz wartość kursu EUR do PLN","nd")</f>
        <v>nd</v>
      </c>
      <c r="J84" s="1377"/>
      <c r="K84" s="1378"/>
      <c r="L84" s="201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1385" t="s">
        <v>281</v>
      </c>
      <c r="Z84" s="1387" t="str">
        <f>IF(Z83=0,"",W61-Z83)</f>
        <v/>
      </c>
      <c r="AA84" s="1388"/>
      <c r="AB84" s="1389"/>
    </row>
    <row r="85" spans="1:28" ht="17.25" customHeight="1">
      <c r="A85" s="1367"/>
      <c r="B85" s="1371"/>
      <c r="C85" s="1264"/>
      <c r="D85" s="1264"/>
      <c r="E85" s="1264"/>
      <c r="F85" s="1264"/>
      <c r="G85" s="1264"/>
      <c r="H85" s="1372"/>
      <c r="I85" s="1379"/>
      <c r="J85" s="1380"/>
      <c r="K85" s="1381"/>
      <c r="L85" s="1393" t="s">
        <v>280</v>
      </c>
      <c r="M85" s="1394"/>
      <c r="N85" s="1452"/>
      <c r="O85" s="1453"/>
      <c r="P85" s="1453"/>
      <c r="Q85" s="1453"/>
      <c r="R85" s="1453"/>
      <c r="S85" s="1453"/>
      <c r="T85" s="1453"/>
      <c r="U85" s="1453"/>
      <c r="V85" s="1453"/>
      <c r="W85" s="1454"/>
      <c r="Y85" s="1386"/>
      <c r="Z85" s="1390"/>
      <c r="AA85" s="1391"/>
      <c r="AB85" s="1392"/>
    </row>
    <row r="86" spans="1:28" ht="26.25" customHeight="1">
      <c r="A86" s="1368"/>
      <c r="B86" s="1373"/>
      <c r="C86" s="1374"/>
      <c r="D86" s="1374"/>
      <c r="E86" s="1374"/>
      <c r="F86" s="1374"/>
      <c r="G86" s="1374"/>
      <c r="H86" s="1375"/>
      <c r="I86" s="1382"/>
      <c r="J86" s="1383"/>
      <c r="K86" s="1384"/>
      <c r="L86" s="1395"/>
      <c r="M86" s="1396"/>
      <c r="N86" s="1397" t="s">
        <v>115</v>
      </c>
      <c r="O86" s="1397"/>
      <c r="P86" s="1397"/>
      <c r="Q86" s="1397"/>
      <c r="R86" s="1397"/>
      <c r="S86" s="1397"/>
      <c r="T86" s="1397"/>
      <c r="U86" s="1397"/>
      <c r="V86" s="1397"/>
      <c r="W86" s="1397"/>
      <c r="X86" s="203"/>
      <c r="Y86" s="387" t="s">
        <v>10</v>
      </c>
      <c r="Z86" s="1398" t="str">
        <f>IF(Z83=0,"",Z84*I84)</f>
        <v/>
      </c>
      <c r="AA86" s="1398"/>
      <c r="AB86" s="1398"/>
    </row>
    <row r="87" spans="1:28" ht="6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2"/>
      <c r="K87" s="222"/>
      <c r="L87" s="222"/>
      <c r="M87" s="222"/>
      <c r="N87" s="222"/>
      <c r="O87" s="1330"/>
      <c r="P87" s="1330"/>
      <c r="Q87" s="1330"/>
      <c r="R87" s="1330"/>
      <c r="S87" s="1330"/>
      <c r="T87" s="1330"/>
      <c r="U87" s="1330"/>
      <c r="V87" s="1330"/>
      <c r="W87" s="1330"/>
      <c r="X87" s="1330"/>
      <c r="Y87" s="1330"/>
      <c r="Z87" s="1330"/>
      <c r="AA87" s="1330"/>
      <c r="AB87" s="1330"/>
    </row>
    <row r="88" spans="1:28" ht="6" customHeight="1">
      <c r="A88" s="315"/>
      <c r="B88" s="197"/>
      <c r="C88" s="197"/>
      <c r="D88" s="197"/>
      <c r="E88" s="197"/>
      <c r="F88" s="197"/>
      <c r="G88" s="198"/>
      <c r="H88" s="198"/>
      <c r="I88" s="198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210"/>
      <c r="U88" s="71"/>
      <c r="V88" s="198"/>
      <c r="W88" s="198"/>
      <c r="X88" s="198"/>
      <c r="Y88" s="198"/>
      <c r="Z88" s="198"/>
      <c r="AA88" s="198"/>
      <c r="AB88" s="198"/>
    </row>
    <row r="89" spans="1:28" ht="15" customHeight="1">
      <c r="A89" s="1422" t="s">
        <v>534</v>
      </c>
      <c r="B89" s="1422"/>
      <c r="C89" s="1422"/>
      <c r="D89" s="1422"/>
      <c r="E89" s="1422"/>
      <c r="F89" s="1422"/>
      <c r="G89" s="1422"/>
      <c r="H89" s="1422"/>
      <c r="I89" s="1422"/>
      <c r="J89" s="1422"/>
      <c r="K89" s="1422"/>
      <c r="L89" s="1422"/>
      <c r="M89" s="1422"/>
      <c r="N89" s="1422"/>
      <c r="O89" s="1422"/>
      <c r="P89" s="1422"/>
      <c r="Q89" s="1422"/>
      <c r="R89" s="1422"/>
      <c r="S89" s="1422"/>
      <c r="T89" s="1422"/>
      <c r="U89" s="1422"/>
      <c r="V89" s="1422"/>
      <c r="W89" s="1423">
        <v>30000</v>
      </c>
      <c r="X89" s="1424"/>
      <c r="Y89" s="1424"/>
      <c r="Z89" s="1425"/>
      <c r="AA89" s="567" t="s">
        <v>13</v>
      </c>
      <c r="AB89" s="1429" t="str">
        <f>IF(Z110=0,"","x")</f>
        <v/>
      </c>
    </row>
    <row r="90" spans="1:28" ht="2.25" customHeight="1">
      <c r="A90" s="1422"/>
      <c r="B90" s="1422"/>
      <c r="C90" s="1422"/>
      <c r="D90" s="1422"/>
      <c r="E90" s="1422"/>
      <c r="F90" s="1422"/>
      <c r="G90" s="1422"/>
      <c r="H90" s="1422"/>
      <c r="I90" s="1422"/>
      <c r="J90" s="1422"/>
      <c r="K90" s="1422"/>
      <c r="L90" s="1422"/>
      <c r="M90" s="1422"/>
      <c r="N90" s="1422"/>
      <c r="O90" s="1422"/>
      <c r="P90" s="1422"/>
      <c r="Q90" s="1422"/>
      <c r="R90" s="1422"/>
      <c r="S90" s="1422"/>
      <c r="T90" s="1422"/>
      <c r="U90" s="1422"/>
      <c r="V90" s="1422"/>
      <c r="W90" s="1426"/>
      <c r="X90" s="1427"/>
      <c r="Y90" s="1427"/>
      <c r="Z90" s="1428"/>
      <c r="AA90" s="568"/>
      <c r="AB90" s="1430"/>
    </row>
    <row r="91" spans="1:28" ht="22.5" customHeight="1">
      <c r="A91" s="1190" t="s">
        <v>535</v>
      </c>
      <c r="B91" s="1190"/>
      <c r="C91" s="1190"/>
      <c r="D91" s="1190"/>
      <c r="E91" s="1190"/>
      <c r="F91" s="1190"/>
      <c r="G91" s="1190"/>
      <c r="H91" s="1190"/>
      <c r="I91" s="1190"/>
      <c r="J91" s="1190"/>
      <c r="K91" s="1190"/>
      <c r="L91" s="1190"/>
      <c r="M91" s="1190"/>
      <c r="N91" s="1190"/>
      <c r="O91" s="1190"/>
      <c r="P91" s="1190"/>
      <c r="Q91" s="1190"/>
      <c r="R91" s="1190"/>
      <c r="S91" s="1190"/>
      <c r="T91" s="1190"/>
      <c r="U91" s="1190"/>
      <c r="V91" s="1190"/>
      <c r="W91" s="1190"/>
      <c r="X91" s="1190"/>
      <c r="Y91" s="1190"/>
      <c r="Z91" s="1190"/>
      <c r="AA91" s="1190"/>
      <c r="AB91" s="1190"/>
    </row>
    <row r="92" spans="1:28" ht="2.25" customHeight="1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00"/>
    </row>
    <row r="93" spans="1:28" ht="18" customHeight="1">
      <c r="A93" s="1133" t="s">
        <v>274</v>
      </c>
      <c r="B93" s="1131"/>
      <c r="C93" s="1131"/>
      <c r="D93" s="1131"/>
      <c r="E93" s="1131"/>
      <c r="F93" s="1131"/>
      <c r="G93" s="1131"/>
      <c r="H93" s="1131"/>
      <c r="I93" s="1131"/>
      <c r="J93" s="1131"/>
      <c r="K93" s="1131"/>
      <c r="L93" s="1131"/>
      <c r="M93" s="1131"/>
      <c r="N93" s="1131"/>
      <c r="O93" s="1131"/>
      <c r="P93" s="1131"/>
      <c r="Q93" s="1131"/>
      <c r="R93" s="1131"/>
      <c r="S93" s="1131"/>
      <c r="T93" s="1131"/>
      <c r="U93" s="1131"/>
      <c r="V93" s="1131"/>
      <c r="W93" s="1131"/>
      <c r="X93" s="1131"/>
      <c r="Y93" s="1131"/>
      <c r="Z93" s="1131"/>
      <c r="AA93" s="1131"/>
      <c r="AB93" s="1132"/>
    </row>
    <row r="94" spans="1:28" ht="35.25" customHeight="1">
      <c r="A94" s="1363" t="s">
        <v>272</v>
      </c>
      <c r="B94" s="1363"/>
      <c r="C94" s="1363" t="s">
        <v>226</v>
      </c>
      <c r="D94" s="1363"/>
      <c r="E94" s="1363"/>
      <c r="F94" s="1363" t="s">
        <v>227</v>
      </c>
      <c r="G94" s="1363"/>
      <c r="H94" s="1363"/>
      <c r="I94" s="1363"/>
      <c r="J94" s="1363"/>
      <c r="K94" s="1363" t="s">
        <v>242</v>
      </c>
      <c r="L94" s="1364"/>
      <c r="M94" s="1364"/>
      <c r="N94" s="1364"/>
      <c r="O94" s="1364"/>
      <c r="P94" s="1363" t="s">
        <v>452</v>
      </c>
      <c r="Q94" s="1364"/>
      <c r="R94" s="1364"/>
      <c r="S94" s="1364"/>
      <c r="T94" s="1364"/>
      <c r="U94" s="1364"/>
      <c r="V94" s="1399" t="s">
        <v>228</v>
      </c>
      <c r="W94" s="1399"/>
      <c r="X94" s="1399"/>
      <c r="Y94" s="1399"/>
      <c r="Z94" s="1363" t="s">
        <v>328</v>
      </c>
      <c r="AA94" s="1363"/>
      <c r="AB94" s="1363"/>
    </row>
    <row r="95" spans="1:28" ht="18" customHeight="1">
      <c r="A95" s="1359" t="s">
        <v>733</v>
      </c>
      <c r="B95" s="1359"/>
      <c r="C95" s="1359"/>
      <c r="D95" s="1359"/>
      <c r="E95" s="1359"/>
      <c r="F95" s="1359"/>
      <c r="G95" s="1359"/>
      <c r="H95" s="1359"/>
      <c r="I95" s="1359"/>
      <c r="J95" s="1359"/>
      <c r="K95" s="1359"/>
      <c r="L95" s="1359"/>
      <c r="M95" s="1359"/>
      <c r="N95" s="1359"/>
      <c r="O95" s="1359"/>
      <c r="P95" s="1359"/>
      <c r="Q95" s="1359"/>
      <c r="R95" s="1359"/>
      <c r="S95" s="1359"/>
      <c r="T95" s="1359"/>
      <c r="U95" s="1359"/>
      <c r="V95" s="1359"/>
      <c r="W95" s="1359"/>
      <c r="X95" s="1359"/>
      <c r="Y95" s="1359"/>
      <c r="Z95" s="1359"/>
      <c r="AA95" s="1359"/>
      <c r="AB95" s="1359"/>
    </row>
    <row r="96" spans="1:28" ht="42" customHeight="1">
      <c r="A96" s="1337" t="s">
        <v>181</v>
      </c>
      <c r="B96" s="1337"/>
      <c r="C96" s="1342" t="s">
        <v>181</v>
      </c>
      <c r="D96" s="1342"/>
      <c r="E96" s="1342"/>
      <c r="F96" s="1337" t="s">
        <v>181</v>
      </c>
      <c r="G96" s="1337"/>
      <c r="H96" s="1337"/>
      <c r="I96" s="1337"/>
      <c r="J96" s="1337"/>
      <c r="K96" s="1339" t="s">
        <v>729</v>
      </c>
      <c r="L96" s="1339"/>
      <c r="M96" s="1339"/>
      <c r="N96" s="1339"/>
      <c r="O96" s="1339"/>
      <c r="P96" s="1337" t="s">
        <v>181</v>
      </c>
      <c r="Q96" s="1337"/>
      <c r="R96" s="1337"/>
      <c r="S96" s="1337"/>
      <c r="T96" s="1337"/>
      <c r="U96" s="1337"/>
      <c r="V96" s="1340"/>
      <c r="W96" s="1341"/>
      <c r="X96" s="1341"/>
      <c r="Y96" s="1341"/>
      <c r="Z96" s="1333"/>
      <c r="AA96" s="1333"/>
      <c r="AB96" s="1333"/>
    </row>
    <row r="97" spans="1:30" s="348" customFormat="1" ht="42" customHeight="1">
      <c r="A97" s="1337"/>
      <c r="B97" s="1337"/>
      <c r="C97" s="1342"/>
      <c r="D97" s="1342"/>
      <c r="E97" s="1342"/>
      <c r="F97" s="1337"/>
      <c r="G97" s="1337"/>
      <c r="H97" s="1337"/>
      <c r="I97" s="1337"/>
      <c r="J97" s="1337"/>
      <c r="K97" s="1343" t="s">
        <v>729</v>
      </c>
      <c r="L97" s="1343"/>
      <c r="M97" s="1343"/>
      <c r="N97" s="1343"/>
      <c r="O97" s="1343"/>
      <c r="P97" s="1337"/>
      <c r="Q97" s="1337"/>
      <c r="R97" s="1337"/>
      <c r="S97" s="1337"/>
      <c r="T97" s="1337"/>
      <c r="U97" s="1337"/>
      <c r="V97" s="1340"/>
      <c r="W97" s="1341"/>
      <c r="X97" s="1341"/>
      <c r="Y97" s="1341"/>
      <c r="Z97" s="1333"/>
      <c r="AA97" s="1333"/>
      <c r="AB97" s="1333"/>
    </row>
    <row r="98" spans="1:30" ht="21" customHeight="1">
      <c r="A98" s="1356" t="s">
        <v>852</v>
      </c>
      <c r="B98" s="1357"/>
      <c r="C98" s="1357"/>
      <c r="D98" s="1357"/>
      <c r="E98" s="1357"/>
      <c r="F98" s="1357"/>
      <c r="G98" s="1357"/>
      <c r="H98" s="1357"/>
      <c r="I98" s="1357"/>
      <c r="J98" s="1357"/>
      <c r="K98" s="1357"/>
      <c r="L98" s="1357"/>
      <c r="M98" s="1357"/>
      <c r="N98" s="1357"/>
      <c r="O98" s="1357"/>
      <c r="P98" s="1357"/>
      <c r="Q98" s="1357"/>
      <c r="R98" s="1357"/>
      <c r="S98" s="1357"/>
      <c r="T98" s="1357"/>
      <c r="U98" s="1357"/>
      <c r="V98" s="1357"/>
      <c r="W98" s="1357"/>
      <c r="X98" s="1357"/>
      <c r="Y98" s="1357"/>
      <c r="Z98" s="1357"/>
      <c r="AA98" s="1357"/>
      <c r="AB98" s="1358"/>
      <c r="AD98" s="451" t="s">
        <v>703</v>
      </c>
    </row>
    <row r="99" spans="1:30" ht="42" customHeight="1">
      <c r="A99" s="1337"/>
      <c r="B99" s="1337"/>
      <c r="C99" s="1342"/>
      <c r="D99" s="1342"/>
      <c r="E99" s="1342"/>
      <c r="F99" s="1337"/>
      <c r="G99" s="1337"/>
      <c r="H99" s="1337"/>
      <c r="I99" s="1337"/>
      <c r="J99" s="1337"/>
      <c r="K99" s="1339" t="s">
        <v>792</v>
      </c>
      <c r="L99" s="1339"/>
      <c r="M99" s="1339"/>
      <c r="N99" s="1339"/>
      <c r="O99" s="1339"/>
      <c r="P99" s="1337"/>
      <c r="Q99" s="1337"/>
      <c r="R99" s="1337"/>
      <c r="S99" s="1337"/>
      <c r="T99" s="1337"/>
      <c r="U99" s="1337"/>
      <c r="V99" s="1340"/>
      <c r="W99" s="1341"/>
      <c r="X99" s="1341"/>
      <c r="Y99" s="1341"/>
      <c r="Z99" s="1333"/>
      <c r="AA99" s="1333"/>
      <c r="AB99" s="1333"/>
      <c r="AD99" s="449" t="s">
        <v>704</v>
      </c>
    </row>
    <row r="100" spans="1:30" s="348" customFormat="1" ht="42" customHeight="1">
      <c r="A100" s="1337"/>
      <c r="B100" s="1337"/>
      <c r="C100" s="1342"/>
      <c r="D100" s="1342"/>
      <c r="E100" s="1342"/>
      <c r="F100" s="1337"/>
      <c r="G100" s="1337"/>
      <c r="H100" s="1337"/>
      <c r="I100" s="1337"/>
      <c r="J100" s="1337"/>
      <c r="K100" s="1343" t="s">
        <v>792</v>
      </c>
      <c r="L100" s="1343"/>
      <c r="M100" s="1343"/>
      <c r="N100" s="1343"/>
      <c r="O100" s="1343"/>
      <c r="P100" s="1337"/>
      <c r="Q100" s="1337"/>
      <c r="R100" s="1337"/>
      <c r="S100" s="1337"/>
      <c r="T100" s="1337"/>
      <c r="U100" s="1337"/>
      <c r="V100" s="1340"/>
      <c r="W100" s="1341"/>
      <c r="X100" s="1341"/>
      <c r="Y100" s="1341"/>
      <c r="Z100" s="1333"/>
      <c r="AA100" s="1333"/>
      <c r="AB100" s="1333"/>
    </row>
    <row r="101" spans="1:30" ht="18" customHeight="1">
      <c r="A101" s="1334" t="s">
        <v>853</v>
      </c>
      <c r="B101" s="1335"/>
      <c r="C101" s="1335"/>
      <c r="D101" s="1335"/>
      <c r="E101" s="1335"/>
      <c r="F101" s="1335"/>
      <c r="G101" s="1335"/>
      <c r="H101" s="1335"/>
      <c r="I101" s="1335"/>
      <c r="J101" s="1335"/>
      <c r="K101" s="1335"/>
      <c r="L101" s="1335"/>
      <c r="M101" s="1335"/>
      <c r="N101" s="1335"/>
      <c r="O101" s="1335"/>
      <c r="P101" s="1335"/>
      <c r="Q101" s="1335"/>
      <c r="R101" s="1335"/>
      <c r="S101" s="1335"/>
      <c r="T101" s="1335"/>
      <c r="U101" s="1335"/>
      <c r="V101" s="1335"/>
      <c r="W101" s="1335"/>
      <c r="X101" s="1335"/>
      <c r="Y101" s="1335"/>
      <c r="Z101" s="1335"/>
      <c r="AA101" s="1335"/>
      <c r="AB101" s="1336"/>
    </row>
    <row r="102" spans="1:30" ht="42" customHeight="1">
      <c r="A102" s="1337" t="s">
        <v>181</v>
      </c>
      <c r="B102" s="1337"/>
      <c r="C102" s="1342" t="s">
        <v>181</v>
      </c>
      <c r="D102" s="1342"/>
      <c r="E102" s="1342"/>
      <c r="F102" s="1337" t="s">
        <v>181</v>
      </c>
      <c r="G102" s="1337"/>
      <c r="H102" s="1337"/>
      <c r="I102" s="1337"/>
      <c r="J102" s="1337"/>
      <c r="K102" s="1339" t="s">
        <v>789</v>
      </c>
      <c r="L102" s="1339"/>
      <c r="M102" s="1339"/>
      <c r="N102" s="1339"/>
      <c r="O102" s="1339"/>
      <c r="P102" s="1337" t="s">
        <v>181</v>
      </c>
      <c r="Q102" s="1337"/>
      <c r="R102" s="1337"/>
      <c r="S102" s="1337"/>
      <c r="T102" s="1337"/>
      <c r="U102" s="1337"/>
      <c r="V102" s="1340"/>
      <c r="W102" s="1341"/>
      <c r="X102" s="1341"/>
      <c r="Y102" s="1341"/>
      <c r="Z102" s="1333"/>
      <c r="AA102" s="1333"/>
      <c r="AB102" s="1333"/>
    </row>
    <row r="103" spans="1:30" s="348" customFormat="1" ht="42" customHeight="1">
      <c r="A103" s="1337" t="s">
        <v>181</v>
      </c>
      <c r="B103" s="1337"/>
      <c r="C103" s="1342" t="s">
        <v>181</v>
      </c>
      <c r="D103" s="1342"/>
      <c r="E103" s="1342"/>
      <c r="F103" s="1337" t="s">
        <v>181</v>
      </c>
      <c r="G103" s="1337"/>
      <c r="H103" s="1337"/>
      <c r="I103" s="1337"/>
      <c r="J103" s="1337"/>
      <c r="K103" s="1343" t="s">
        <v>808</v>
      </c>
      <c r="L103" s="1343"/>
      <c r="M103" s="1343"/>
      <c r="N103" s="1343"/>
      <c r="O103" s="1343"/>
      <c r="P103" s="1337" t="s">
        <v>181</v>
      </c>
      <c r="Q103" s="1337"/>
      <c r="R103" s="1337"/>
      <c r="S103" s="1337"/>
      <c r="T103" s="1337"/>
      <c r="U103" s="1337"/>
      <c r="V103" s="1340"/>
      <c r="W103" s="1341"/>
      <c r="X103" s="1341"/>
      <c r="Y103" s="1341"/>
      <c r="Z103" s="1333"/>
      <c r="AA103" s="1333"/>
      <c r="AB103" s="1333"/>
    </row>
    <row r="104" spans="1:30" ht="18" customHeight="1">
      <c r="A104" s="1359" t="s">
        <v>854</v>
      </c>
      <c r="B104" s="1359"/>
      <c r="C104" s="1359"/>
      <c r="D104" s="1359"/>
      <c r="E104" s="1359"/>
      <c r="F104" s="1359"/>
      <c r="G104" s="1359"/>
      <c r="H104" s="1359"/>
      <c r="I104" s="1359"/>
      <c r="J104" s="1359"/>
      <c r="K104" s="1359"/>
      <c r="L104" s="1359"/>
      <c r="M104" s="1359"/>
      <c r="N104" s="1359"/>
      <c r="O104" s="1359"/>
      <c r="P104" s="1359"/>
      <c r="Q104" s="1359"/>
      <c r="R104" s="1359"/>
      <c r="S104" s="1359"/>
      <c r="T104" s="1359"/>
      <c r="U104" s="1359"/>
      <c r="V104" s="1359"/>
      <c r="W104" s="1359"/>
      <c r="X104" s="1359"/>
      <c r="Y104" s="1359"/>
      <c r="Z104" s="1359"/>
      <c r="AA104" s="1359"/>
      <c r="AB104" s="1359"/>
    </row>
    <row r="105" spans="1:30" ht="42" customHeight="1">
      <c r="A105" s="1337" t="s">
        <v>181</v>
      </c>
      <c r="B105" s="1337"/>
      <c r="C105" s="1342" t="s">
        <v>181</v>
      </c>
      <c r="D105" s="1342"/>
      <c r="E105" s="1342"/>
      <c r="F105" s="1337" t="s">
        <v>181</v>
      </c>
      <c r="G105" s="1337"/>
      <c r="H105" s="1337"/>
      <c r="I105" s="1337"/>
      <c r="J105" s="1337"/>
      <c r="K105" s="1360" t="s">
        <v>794</v>
      </c>
      <c r="L105" s="1361"/>
      <c r="M105" s="1361"/>
      <c r="N105" s="1361"/>
      <c r="O105" s="1362"/>
      <c r="P105" s="1337" t="s">
        <v>181</v>
      </c>
      <c r="Q105" s="1337"/>
      <c r="R105" s="1337"/>
      <c r="S105" s="1337"/>
      <c r="T105" s="1337"/>
      <c r="U105" s="1337"/>
      <c r="V105" s="1340"/>
      <c r="W105" s="1341"/>
      <c r="X105" s="1341"/>
      <c r="Y105" s="1341"/>
      <c r="Z105" s="1333"/>
      <c r="AA105" s="1333"/>
      <c r="AB105" s="1333"/>
    </row>
    <row r="106" spans="1:30" s="348" customFormat="1" ht="42" customHeight="1">
      <c r="A106" s="1337" t="s">
        <v>181</v>
      </c>
      <c r="B106" s="1337"/>
      <c r="C106" s="1342" t="s">
        <v>181</v>
      </c>
      <c r="D106" s="1342"/>
      <c r="E106" s="1342"/>
      <c r="F106" s="1337" t="s">
        <v>181</v>
      </c>
      <c r="G106" s="1337"/>
      <c r="H106" s="1337"/>
      <c r="I106" s="1337"/>
      <c r="J106" s="1337"/>
      <c r="K106" s="1353" t="s">
        <v>798</v>
      </c>
      <c r="L106" s="1354"/>
      <c r="M106" s="1354"/>
      <c r="N106" s="1354"/>
      <c r="O106" s="1355"/>
      <c r="P106" s="1337" t="s">
        <v>181</v>
      </c>
      <c r="Q106" s="1337"/>
      <c r="R106" s="1337"/>
      <c r="S106" s="1337"/>
      <c r="T106" s="1337"/>
      <c r="U106" s="1337"/>
      <c r="V106" s="1340"/>
      <c r="W106" s="1341"/>
      <c r="X106" s="1341"/>
      <c r="Y106" s="1341"/>
      <c r="Z106" s="1333"/>
      <c r="AA106" s="1333"/>
      <c r="AB106" s="1333"/>
    </row>
    <row r="107" spans="1:30" ht="34.5" customHeight="1">
      <c r="A107" s="421" t="s">
        <v>536</v>
      </c>
      <c r="B107" s="1331" t="s">
        <v>590</v>
      </c>
      <c r="C107" s="1331"/>
      <c r="D107" s="1331"/>
      <c r="E107" s="1331"/>
      <c r="F107" s="1331"/>
      <c r="G107" s="1331"/>
      <c r="H107" s="1331"/>
      <c r="I107" s="1331"/>
      <c r="J107" s="1331"/>
      <c r="K107" s="1331"/>
      <c r="L107" s="1331"/>
      <c r="M107" s="1331"/>
      <c r="N107" s="1331"/>
      <c r="O107" s="1331"/>
      <c r="P107" s="1331"/>
      <c r="Q107" s="1331"/>
      <c r="R107" s="1331"/>
      <c r="S107" s="1331"/>
      <c r="T107" s="1331"/>
      <c r="U107" s="1331"/>
      <c r="V107" s="1331"/>
      <c r="W107" s="1331"/>
      <c r="X107" s="1331"/>
      <c r="Y107" s="1331"/>
      <c r="Z107" s="1333"/>
      <c r="AA107" s="1333"/>
      <c r="AB107" s="1333"/>
    </row>
    <row r="108" spans="1:30" ht="30" customHeight="1">
      <c r="A108" s="421" t="s">
        <v>537</v>
      </c>
      <c r="B108" s="1331" t="s">
        <v>593</v>
      </c>
      <c r="C108" s="1331"/>
      <c r="D108" s="1331"/>
      <c r="E108" s="1331"/>
      <c r="F108" s="1331"/>
      <c r="G108" s="1331"/>
      <c r="H108" s="1331"/>
      <c r="I108" s="1331"/>
      <c r="J108" s="1331"/>
      <c r="K108" s="1331"/>
      <c r="L108" s="1331"/>
      <c r="M108" s="1331"/>
      <c r="N108" s="1331"/>
      <c r="O108" s="1331"/>
      <c r="P108" s="1331"/>
      <c r="Q108" s="1331"/>
      <c r="R108" s="1331"/>
      <c r="S108" s="1331"/>
      <c r="T108" s="1331"/>
      <c r="U108" s="1331"/>
      <c r="V108" s="1331"/>
      <c r="W108" s="1331"/>
      <c r="X108" s="1331"/>
      <c r="Y108" s="1331"/>
      <c r="Z108" s="1332"/>
      <c r="AA108" s="1332"/>
      <c r="AB108" s="1332"/>
    </row>
    <row r="109" spans="1:30" ht="40.5" customHeight="1">
      <c r="A109" s="421" t="s">
        <v>538</v>
      </c>
      <c r="B109" s="1331" t="s">
        <v>592</v>
      </c>
      <c r="C109" s="1331"/>
      <c r="D109" s="1331"/>
      <c r="E109" s="1331"/>
      <c r="F109" s="1331"/>
      <c r="G109" s="1331"/>
      <c r="H109" s="1331"/>
      <c r="I109" s="1331"/>
      <c r="J109" s="1331"/>
      <c r="K109" s="1331"/>
      <c r="L109" s="1331"/>
      <c r="M109" s="1331"/>
      <c r="N109" s="1331"/>
      <c r="O109" s="1331"/>
      <c r="P109" s="1331"/>
      <c r="Q109" s="1331"/>
      <c r="R109" s="1331"/>
      <c r="S109" s="1331"/>
      <c r="T109" s="1331"/>
      <c r="U109" s="1331"/>
      <c r="V109" s="1331"/>
      <c r="W109" s="1331"/>
      <c r="X109" s="1331"/>
      <c r="Y109" s="1331"/>
      <c r="Z109" s="1332"/>
      <c r="AA109" s="1332"/>
      <c r="AB109" s="1332"/>
    </row>
    <row r="110" spans="1:30" ht="30" customHeight="1">
      <c r="A110" s="421" t="s">
        <v>550</v>
      </c>
      <c r="B110" s="1144" t="s">
        <v>229</v>
      </c>
      <c r="C110" s="1144"/>
      <c r="D110" s="1144"/>
      <c r="E110" s="1144"/>
      <c r="F110" s="1144"/>
      <c r="G110" s="1144"/>
      <c r="H110" s="1144"/>
      <c r="I110" s="1144"/>
      <c r="J110" s="1144"/>
      <c r="K110" s="1144"/>
      <c r="L110" s="1144"/>
      <c r="M110" s="1144"/>
      <c r="N110" s="1144"/>
      <c r="O110" s="1144"/>
      <c r="P110" s="1144"/>
      <c r="Q110" s="1144"/>
      <c r="R110" s="1144"/>
      <c r="S110" s="1144"/>
      <c r="T110" s="1144"/>
      <c r="U110" s="1144"/>
      <c r="V110" s="1144"/>
      <c r="W110" s="1144"/>
      <c r="X110" s="1144"/>
      <c r="Y110" s="1144"/>
      <c r="Z110" s="1398">
        <f>SUM(Z96:AB97,Z99:AB100,Z102:AB103,Z105:AB109)</f>
        <v>0</v>
      </c>
      <c r="AA110" s="1398"/>
      <c r="AB110" s="1398"/>
    </row>
    <row r="111" spans="1:30" ht="14.25" customHeight="1">
      <c r="A111" s="1366" t="s">
        <v>551</v>
      </c>
      <c r="B111" s="1406" t="s">
        <v>453</v>
      </c>
      <c r="C111" s="1407"/>
      <c r="D111" s="1407"/>
      <c r="E111" s="1407"/>
      <c r="F111" s="1407"/>
      <c r="G111" s="1407"/>
      <c r="H111" s="1408"/>
      <c r="I111" s="1376" t="str">
        <f>IF(Z110&gt;0,"Wpisz wartość kursu EUR do PLN","nd")</f>
        <v>nd</v>
      </c>
      <c r="J111" s="1377"/>
      <c r="K111" s="1378"/>
      <c r="L111" s="201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1385" t="s">
        <v>281</v>
      </c>
      <c r="Z111" s="1387" t="str">
        <f>IF(Z110=0,"",W89-Z110)</f>
        <v/>
      </c>
      <c r="AA111" s="1388"/>
      <c r="AB111" s="1389"/>
    </row>
    <row r="112" spans="1:30" ht="14.25" customHeight="1">
      <c r="A112" s="1367"/>
      <c r="B112" s="1409"/>
      <c r="C112" s="805"/>
      <c r="D112" s="805"/>
      <c r="E112" s="805"/>
      <c r="F112" s="805"/>
      <c r="G112" s="805"/>
      <c r="H112" s="1410"/>
      <c r="I112" s="1379"/>
      <c r="J112" s="1380"/>
      <c r="K112" s="1381"/>
      <c r="L112" s="1393" t="s">
        <v>280</v>
      </c>
      <c r="M112" s="1394"/>
      <c r="N112" s="1437"/>
      <c r="O112" s="1438"/>
      <c r="P112" s="1438"/>
      <c r="Q112" s="1438"/>
      <c r="R112" s="1438"/>
      <c r="S112" s="1438"/>
      <c r="T112" s="1438"/>
      <c r="U112" s="1438"/>
      <c r="V112" s="1438"/>
      <c r="W112" s="1439"/>
      <c r="Y112" s="1386"/>
      <c r="Z112" s="1390"/>
      <c r="AA112" s="1391"/>
      <c r="AB112" s="1392"/>
    </row>
    <row r="113" spans="1:30" ht="25.5" customHeight="1">
      <c r="A113" s="1368"/>
      <c r="B113" s="1411"/>
      <c r="C113" s="1412"/>
      <c r="D113" s="1412"/>
      <c r="E113" s="1412"/>
      <c r="F113" s="1412"/>
      <c r="G113" s="1412"/>
      <c r="H113" s="1413"/>
      <c r="I113" s="1382"/>
      <c r="J113" s="1383"/>
      <c r="K113" s="1384"/>
      <c r="L113" s="1395"/>
      <c r="M113" s="1396"/>
      <c r="N113" s="1397" t="s">
        <v>115</v>
      </c>
      <c r="O113" s="1397"/>
      <c r="P113" s="1397"/>
      <c r="Q113" s="1397"/>
      <c r="R113" s="1397"/>
      <c r="S113" s="1397"/>
      <c r="T113" s="1397"/>
      <c r="U113" s="1397"/>
      <c r="V113" s="1397"/>
      <c r="W113" s="1397"/>
      <c r="X113" s="203"/>
      <c r="Y113" s="387" t="s">
        <v>10</v>
      </c>
      <c r="Z113" s="1398" t="str">
        <f>IF(Z110=0,"",Z111*I111)</f>
        <v/>
      </c>
      <c r="AA113" s="1398"/>
      <c r="AB113" s="1398"/>
    </row>
    <row r="114" spans="1:30" ht="6" customHeight="1">
      <c r="A114" s="315"/>
      <c r="B114" s="197"/>
      <c r="C114" s="197"/>
      <c r="D114" s="197"/>
      <c r="E114" s="197"/>
      <c r="F114" s="197"/>
      <c r="G114" s="198"/>
      <c r="H114" s="198"/>
      <c r="I114" s="198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210"/>
      <c r="U114" s="71"/>
      <c r="V114" s="198"/>
      <c r="W114" s="198"/>
      <c r="X114" s="198"/>
      <c r="Y114" s="198"/>
      <c r="Z114" s="198"/>
      <c r="AA114" s="198"/>
      <c r="AB114" s="198"/>
    </row>
    <row r="115" spans="1:30" ht="6" customHeight="1"/>
    <row r="116" spans="1:30" ht="15" customHeight="1">
      <c r="A116" s="1400" t="s">
        <v>539</v>
      </c>
      <c r="B116" s="1401"/>
      <c r="C116" s="1401"/>
      <c r="D116" s="1401"/>
      <c r="E116" s="1401"/>
      <c r="F116" s="1401"/>
      <c r="G116" s="1401"/>
      <c r="H116" s="1401"/>
      <c r="I116" s="1401"/>
      <c r="J116" s="1401"/>
      <c r="K116" s="1401"/>
      <c r="L116" s="1401"/>
      <c r="M116" s="1401"/>
      <c r="N116" s="1401"/>
      <c r="O116" s="1401"/>
      <c r="P116" s="1401"/>
      <c r="Q116" s="1401"/>
      <c r="R116" s="1401"/>
      <c r="S116" s="1401"/>
      <c r="T116" s="1401"/>
      <c r="U116" s="1401"/>
      <c r="V116" s="1402"/>
      <c r="W116" s="1414">
        <v>20000</v>
      </c>
      <c r="X116" s="1415"/>
      <c r="Y116" s="1415"/>
      <c r="Z116" s="1416"/>
      <c r="AA116" s="484" t="s">
        <v>13</v>
      </c>
      <c r="AB116" s="1420" t="str">
        <f>IF(Z138=0,"","x")</f>
        <v/>
      </c>
    </row>
    <row r="117" spans="1:30" ht="3" customHeight="1">
      <c r="A117" s="1403"/>
      <c r="B117" s="1404"/>
      <c r="C117" s="1404"/>
      <c r="D117" s="1404"/>
      <c r="E117" s="1404"/>
      <c r="F117" s="1404"/>
      <c r="G117" s="1404"/>
      <c r="H117" s="1404"/>
      <c r="I117" s="1404"/>
      <c r="J117" s="1404"/>
      <c r="K117" s="1404"/>
      <c r="L117" s="1404"/>
      <c r="M117" s="1404"/>
      <c r="N117" s="1404"/>
      <c r="O117" s="1404"/>
      <c r="P117" s="1404"/>
      <c r="Q117" s="1404"/>
      <c r="R117" s="1404"/>
      <c r="S117" s="1404"/>
      <c r="T117" s="1404"/>
      <c r="U117" s="1404"/>
      <c r="V117" s="1405"/>
      <c r="W117" s="1417"/>
      <c r="X117" s="1418"/>
      <c r="Y117" s="1418"/>
      <c r="Z117" s="1419"/>
      <c r="AB117" s="1421"/>
      <c r="AD117" s="471"/>
    </row>
    <row r="118" spans="1:30" ht="13.15" customHeight="1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463"/>
      <c r="X118" s="463"/>
      <c r="Y118" s="463"/>
      <c r="Z118" s="463"/>
      <c r="AB118" s="464"/>
      <c r="AD118" s="471"/>
    </row>
    <row r="119" spans="1:30" ht="20.25" customHeight="1">
      <c r="A119" s="1264" t="s">
        <v>540</v>
      </c>
      <c r="B119" s="1264"/>
      <c r="C119" s="1264"/>
      <c r="D119" s="1264"/>
      <c r="E119" s="1264"/>
      <c r="F119" s="1264"/>
      <c r="G119" s="1264"/>
      <c r="H119" s="1264"/>
      <c r="I119" s="1264"/>
      <c r="J119" s="1264"/>
      <c r="K119" s="1264"/>
      <c r="L119" s="1264"/>
      <c r="M119" s="1264"/>
      <c r="N119" s="1264"/>
      <c r="O119" s="1264"/>
      <c r="P119" s="1264"/>
      <c r="Q119" s="1264"/>
      <c r="R119" s="1264"/>
      <c r="S119" s="1264"/>
      <c r="T119" s="1264"/>
      <c r="U119" s="1264"/>
      <c r="V119" s="1264"/>
      <c r="W119" s="1264"/>
      <c r="X119" s="1264"/>
      <c r="Y119" s="1264"/>
      <c r="Z119" s="1264"/>
      <c r="AA119" s="1264"/>
      <c r="AB119" s="1264"/>
    </row>
    <row r="120" spans="1:30" ht="2.25" customHeight="1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00"/>
    </row>
    <row r="121" spans="1:30" ht="18" customHeight="1">
      <c r="A121" s="1133" t="s">
        <v>274</v>
      </c>
      <c r="B121" s="1131"/>
      <c r="C121" s="1131"/>
      <c r="D121" s="1131"/>
      <c r="E121" s="1131"/>
      <c r="F121" s="1131"/>
      <c r="G121" s="1131"/>
      <c r="H121" s="1131"/>
      <c r="I121" s="1131"/>
      <c r="J121" s="1131"/>
      <c r="K121" s="1131"/>
      <c r="L121" s="1131"/>
      <c r="M121" s="1131"/>
      <c r="N121" s="1131"/>
      <c r="O121" s="1131"/>
      <c r="P121" s="1131"/>
      <c r="Q121" s="1131"/>
      <c r="R121" s="1131"/>
      <c r="S121" s="1131"/>
      <c r="T121" s="1131"/>
      <c r="U121" s="1131"/>
      <c r="V121" s="1131"/>
      <c r="W121" s="1131"/>
      <c r="X121" s="1131"/>
      <c r="Y121" s="1131"/>
      <c r="Z121" s="1131"/>
      <c r="AA121" s="1131"/>
      <c r="AB121" s="1132"/>
    </row>
    <row r="122" spans="1:30" ht="35.25" customHeight="1">
      <c r="A122" s="1363" t="s">
        <v>272</v>
      </c>
      <c r="B122" s="1363"/>
      <c r="C122" s="1363" t="s">
        <v>226</v>
      </c>
      <c r="D122" s="1363"/>
      <c r="E122" s="1363"/>
      <c r="F122" s="1363" t="s">
        <v>227</v>
      </c>
      <c r="G122" s="1363"/>
      <c r="H122" s="1363"/>
      <c r="I122" s="1363"/>
      <c r="J122" s="1363"/>
      <c r="K122" s="1363" t="s">
        <v>242</v>
      </c>
      <c r="L122" s="1364"/>
      <c r="M122" s="1364"/>
      <c r="N122" s="1364"/>
      <c r="O122" s="1364"/>
      <c r="P122" s="1363" t="s">
        <v>529</v>
      </c>
      <c r="Q122" s="1364"/>
      <c r="R122" s="1364"/>
      <c r="S122" s="1364"/>
      <c r="T122" s="1364"/>
      <c r="U122" s="1364"/>
      <c r="V122" s="1399" t="s">
        <v>228</v>
      </c>
      <c r="W122" s="1399"/>
      <c r="X122" s="1399"/>
      <c r="Y122" s="1399"/>
      <c r="Z122" s="1363" t="s">
        <v>328</v>
      </c>
      <c r="AA122" s="1363"/>
      <c r="AB122" s="1363"/>
    </row>
    <row r="123" spans="1:30" ht="18.75" customHeight="1">
      <c r="A123" s="1359" t="s">
        <v>727</v>
      </c>
      <c r="B123" s="1359"/>
      <c r="C123" s="1359"/>
      <c r="D123" s="1359"/>
      <c r="E123" s="1359"/>
      <c r="F123" s="1359"/>
      <c r="G123" s="1359"/>
      <c r="H123" s="1359"/>
      <c r="I123" s="1359"/>
      <c r="J123" s="1359"/>
      <c r="K123" s="1359"/>
      <c r="L123" s="1359"/>
      <c r="M123" s="1359"/>
      <c r="N123" s="1359"/>
      <c r="O123" s="1359"/>
      <c r="P123" s="1359"/>
      <c r="Q123" s="1359"/>
      <c r="R123" s="1359"/>
      <c r="S123" s="1359"/>
      <c r="T123" s="1359"/>
      <c r="U123" s="1359"/>
      <c r="V123" s="1359"/>
      <c r="W123" s="1359"/>
      <c r="X123" s="1359"/>
      <c r="Y123" s="1359"/>
      <c r="Z123" s="1359"/>
      <c r="AA123" s="1359"/>
      <c r="AB123" s="1359"/>
    </row>
    <row r="124" spans="1:30" ht="42" customHeight="1">
      <c r="A124" s="1337"/>
      <c r="B124" s="1337"/>
      <c r="C124" s="1342"/>
      <c r="D124" s="1342"/>
      <c r="E124" s="1342"/>
      <c r="F124" s="1337"/>
      <c r="G124" s="1337"/>
      <c r="H124" s="1337"/>
      <c r="I124" s="1337"/>
      <c r="J124" s="1337"/>
      <c r="K124" s="1339" t="s">
        <v>728</v>
      </c>
      <c r="L124" s="1339"/>
      <c r="M124" s="1339"/>
      <c r="N124" s="1339"/>
      <c r="O124" s="1339"/>
      <c r="P124" s="1337"/>
      <c r="Q124" s="1337"/>
      <c r="R124" s="1337"/>
      <c r="S124" s="1337"/>
      <c r="T124" s="1337"/>
      <c r="U124" s="1337"/>
      <c r="V124" s="1340"/>
      <c r="W124" s="1341"/>
      <c r="X124" s="1341"/>
      <c r="Y124" s="1341"/>
      <c r="Z124" s="1333"/>
      <c r="AA124" s="1333"/>
      <c r="AB124" s="1333"/>
    </row>
    <row r="125" spans="1:30" s="348" customFormat="1" ht="42" customHeight="1">
      <c r="A125" s="1337"/>
      <c r="B125" s="1337"/>
      <c r="C125" s="1342"/>
      <c r="D125" s="1342"/>
      <c r="E125" s="1342"/>
      <c r="F125" s="1337"/>
      <c r="G125" s="1337"/>
      <c r="H125" s="1337"/>
      <c r="I125" s="1337"/>
      <c r="J125" s="1337"/>
      <c r="K125" s="1343" t="s">
        <v>729</v>
      </c>
      <c r="L125" s="1343"/>
      <c r="M125" s="1343"/>
      <c r="N125" s="1343"/>
      <c r="O125" s="1343"/>
      <c r="P125" s="1337"/>
      <c r="Q125" s="1337"/>
      <c r="R125" s="1337"/>
      <c r="S125" s="1337"/>
      <c r="T125" s="1337"/>
      <c r="U125" s="1337"/>
      <c r="V125" s="1340"/>
      <c r="W125" s="1341"/>
      <c r="X125" s="1341"/>
      <c r="Y125" s="1341"/>
      <c r="Z125" s="1333"/>
      <c r="AA125" s="1333"/>
      <c r="AB125" s="1333"/>
    </row>
    <row r="126" spans="1:30" ht="18.75" customHeight="1">
      <c r="A126" s="1356" t="s">
        <v>855</v>
      </c>
      <c r="B126" s="1357"/>
      <c r="C126" s="1357"/>
      <c r="D126" s="1357"/>
      <c r="E126" s="1357"/>
      <c r="F126" s="1357"/>
      <c r="G126" s="1357"/>
      <c r="H126" s="1357"/>
      <c r="I126" s="1357"/>
      <c r="J126" s="1357"/>
      <c r="K126" s="1357"/>
      <c r="L126" s="1357"/>
      <c r="M126" s="1357"/>
      <c r="N126" s="1357"/>
      <c r="O126" s="1357"/>
      <c r="P126" s="1357"/>
      <c r="Q126" s="1357"/>
      <c r="R126" s="1357"/>
      <c r="S126" s="1357"/>
      <c r="T126" s="1357"/>
      <c r="U126" s="1357"/>
      <c r="V126" s="1357"/>
      <c r="W126" s="1357"/>
      <c r="X126" s="1357"/>
      <c r="Y126" s="1357"/>
      <c r="Z126" s="1357"/>
      <c r="AA126" s="1357"/>
      <c r="AB126" s="1358"/>
      <c r="AD126" s="451" t="s">
        <v>703</v>
      </c>
    </row>
    <row r="127" spans="1:30" ht="42" customHeight="1">
      <c r="A127" s="1337"/>
      <c r="B127" s="1337"/>
      <c r="C127" s="1342"/>
      <c r="D127" s="1342"/>
      <c r="E127" s="1342"/>
      <c r="F127" s="1337"/>
      <c r="G127" s="1337"/>
      <c r="H127" s="1337"/>
      <c r="I127" s="1337"/>
      <c r="J127" s="1337"/>
      <c r="K127" s="1339" t="s">
        <v>795</v>
      </c>
      <c r="L127" s="1339"/>
      <c r="M127" s="1339"/>
      <c r="N127" s="1339"/>
      <c r="O127" s="1339"/>
      <c r="P127" s="1337"/>
      <c r="Q127" s="1337"/>
      <c r="R127" s="1337"/>
      <c r="S127" s="1337"/>
      <c r="T127" s="1337"/>
      <c r="U127" s="1337"/>
      <c r="V127" s="1340"/>
      <c r="W127" s="1341"/>
      <c r="X127" s="1341"/>
      <c r="Y127" s="1341"/>
      <c r="Z127" s="1333"/>
      <c r="AA127" s="1333"/>
      <c r="AB127" s="1333"/>
      <c r="AD127" s="449" t="s">
        <v>704</v>
      </c>
    </row>
    <row r="128" spans="1:30" s="348" customFormat="1" ht="42" customHeight="1">
      <c r="A128" s="1337"/>
      <c r="B128" s="1337"/>
      <c r="C128" s="1342"/>
      <c r="D128" s="1342"/>
      <c r="E128" s="1342"/>
      <c r="F128" s="1337"/>
      <c r="G128" s="1337"/>
      <c r="H128" s="1337"/>
      <c r="I128" s="1337"/>
      <c r="J128" s="1337"/>
      <c r="K128" s="1343" t="s">
        <v>795</v>
      </c>
      <c r="L128" s="1343"/>
      <c r="M128" s="1343"/>
      <c r="N128" s="1343"/>
      <c r="O128" s="1343"/>
      <c r="P128" s="1337"/>
      <c r="Q128" s="1337"/>
      <c r="R128" s="1337"/>
      <c r="S128" s="1337"/>
      <c r="T128" s="1337"/>
      <c r="U128" s="1337"/>
      <c r="V128" s="1340"/>
      <c r="W128" s="1341"/>
      <c r="X128" s="1341"/>
      <c r="Y128" s="1341"/>
      <c r="Z128" s="1333"/>
      <c r="AA128" s="1333"/>
      <c r="AB128" s="1333"/>
    </row>
    <row r="129" spans="1:28" ht="18.75" customHeight="1">
      <c r="A129" s="1334" t="s">
        <v>856</v>
      </c>
      <c r="B129" s="1335"/>
      <c r="C129" s="1335"/>
      <c r="D129" s="1335"/>
      <c r="E129" s="1335"/>
      <c r="F129" s="1335"/>
      <c r="G129" s="1335"/>
      <c r="H129" s="1335"/>
      <c r="I129" s="1335"/>
      <c r="J129" s="1335"/>
      <c r="K129" s="1335"/>
      <c r="L129" s="1335"/>
      <c r="M129" s="1335"/>
      <c r="N129" s="1335"/>
      <c r="O129" s="1335"/>
      <c r="P129" s="1335"/>
      <c r="Q129" s="1335"/>
      <c r="R129" s="1335"/>
      <c r="S129" s="1335"/>
      <c r="T129" s="1335"/>
      <c r="U129" s="1335"/>
      <c r="V129" s="1335"/>
      <c r="W129" s="1335"/>
      <c r="X129" s="1335"/>
      <c r="Y129" s="1335"/>
      <c r="Z129" s="1335"/>
      <c r="AA129" s="1335"/>
      <c r="AB129" s="1336"/>
    </row>
    <row r="130" spans="1:28" ht="42" customHeight="1">
      <c r="A130" s="1337" t="s">
        <v>181</v>
      </c>
      <c r="B130" s="1337"/>
      <c r="C130" s="1338" t="s">
        <v>181</v>
      </c>
      <c r="D130" s="1338"/>
      <c r="E130" s="1338"/>
      <c r="F130" s="1337" t="s">
        <v>181</v>
      </c>
      <c r="G130" s="1337"/>
      <c r="H130" s="1337"/>
      <c r="I130" s="1337"/>
      <c r="J130" s="1337"/>
      <c r="K130" s="1339" t="s">
        <v>796</v>
      </c>
      <c r="L130" s="1339"/>
      <c r="M130" s="1339"/>
      <c r="N130" s="1339"/>
      <c r="O130" s="1339"/>
      <c r="P130" s="1337" t="s">
        <v>181</v>
      </c>
      <c r="Q130" s="1337"/>
      <c r="R130" s="1337"/>
      <c r="S130" s="1337"/>
      <c r="T130" s="1337"/>
      <c r="U130" s="1337"/>
      <c r="V130" s="1340"/>
      <c r="W130" s="1341"/>
      <c r="X130" s="1341"/>
      <c r="Y130" s="1341"/>
      <c r="Z130" s="1333"/>
      <c r="AA130" s="1333"/>
      <c r="AB130" s="1333"/>
    </row>
    <row r="131" spans="1:28" s="348" customFormat="1" ht="42" customHeight="1">
      <c r="A131" s="1337" t="s">
        <v>181</v>
      </c>
      <c r="B131" s="1337"/>
      <c r="C131" s="1338" t="s">
        <v>181</v>
      </c>
      <c r="D131" s="1338"/>
      <c r="E131" s="1338"/>
      <c r="F131" s="1337" t="s">
        <v>181</v>
      </c>
      <c r="G131" s="1337"/>
      <c r="H131" s="1337"/>
      <c r="I131" s="1337"/>
      <c r="J131" s="1337"/>
      <c r="K131" s="1343" t="s">
        <v>808</v>
      </c>
      <c r="L131" s="1343"/>
      <c r="M131" s="1343"/>
      <c r="N131" s="1343"/>
      <c r="O131" s="1343"/>
      <c r="P131" s="1337" t="s">
        <v>181</v>
      </c>
      <c r="Q131" s="1337"/>
      <c r="R131" s="1337"/>
      <c r="S131" s="1337"/>
      <c r="T131" s="1337"/>
      <c r="U131" s="1337"/>
      <c r="V131" s="1340"/>
      <c r="W131" s="1341"/>
      <c r="X131" s="1341"/>
      <c r="Y131" s="1341"/>
      <c r="Z131" s="1333"/>
      <c r="AA131" s="1333"/>
      <c r="AB131" s="1333"/>
    </row>
    <row r="132" spans="1:28" ht="18.75" customHeight="1">
      <c r="A132" s="1359" t="s">
        <v>857</v>
      </c>
      <c r="B132" s="1359"/>
      <c r="C132" s="1359"/>
      <c r="D132" s="1359"/>
      <c r="E132" s="1359"/>
      <c r="F132" s="1359"/>
      <c r="G132" s="1359"/>
      <c r="H132" s="1359"/>
      <c r="I132" s="1359"/>
      <c r="J132" s="1359"/>
      <c r="K132" s="1359"/>
      <c r="L132" s="1359"/>
      <c r="M132" s="1359"/>
      <c r="N132" s="1359"/>
      <c r="O132" s="1359"/>
      <c r="P132" s="1359"/>
      <c r="Q132" s="1359"/>
      <c r="R132" s="1359"/>
      <c r="S132" s="1359"/>
      <c r="T132" s="1359"/>
      <c r="U132" s="1359"/>
      <c r="V132" s="1359"/>
      <c r="W132" s="1359"/>
      <c r="X132" s="1359"/>
      <c r="Y132" s="1359"/>
      <c r="Z132" s="1359"/>
      <c r="AA132" s="1359"/>
      <c r="AB132" s="1359"/>
    </row>
    <row r="133" spans="1:28" ht="42" customHeight="1">
      <c r="A133" s="1337" t="s">
        <v>181</v>
      </c>
      <c r="B133" s="1337"/>
      <c r="C133" s="1338" t="s">
        <v>181</v>
      </c>
      <c r="D133" s="1338"/>
      <c r="E133" s="1338"/>
      <c r="F133" s="1337" t="s">
        <v>181</v>
      </c>
      <c r="G133" s="1337"/>
      <c r="H133" s="1337"/>
      <c r="I133" s="1337"/>
      <c r="J133" s="1337"/>
      <c r="K133" s="1360" t="s">
        <v>788</v>
      </c>
      <c r="L133" s="1361"/>
      <c r="M133" s="1361"/>
      <c r="N133" s="1361"/>
      <c r="O133" s="1362"/>
      <c r="P133" s="1337" t="s">
        <v>181</v>
      </c>
      <c r="Q133" s="1337"/>
      <c r="R133" s="1337"/>
      <c r="S133" s="1337"/>
      <c r="T133" s="1337"/>
      <c r="U133" s="1337"/>
      <c r="V133" s="1340"/>
      <c r="W133" s="1341"/>
      <c r="X133" s="1341"/>
      <c r="Y133" s="1341"/>
      <c r="Z133" s="1333"/>
      <c r="AA133" s="1333"/>
      <c r="AB133" s="1333"/>
    </row>
    <row r="134" spans="1:28" s="348" customFormat="1" ht="42" customHeight="1">
      <c r="A134" s="1337" t="s">
        <v>181</v>
      </c>
      <c r="B134" s="1337"/>
      <c r="C134" s="1338" t="s">
        <v>181</v>
      </c>
      <c r="D134" s="1338"/>
      <c r="E134" s="1338"/>
      <c r="F134" s="1337" t="s">
        <v>181</v>
      </c>
      <c r="G134" s="1337"/>
      <c r="H134" s="1337"/>
      <c r="I134" s="1337"/>
      <c r="J134" s="1337"/>
      <c r="K134" s="1353" t="s">
        <v>797</v>
      </c>
      <c r="L134" s="1354"/>
      <c r="M134" s="1354"/>
      <c r="N134" s="1354"/>
      <c r="O134" s="1355"/>
      <c r="P134" s="1337" t="s">
        <v>181</v>
      </c>
      <c r="Q134" s="1337"/>
      <c r="R134" s="1337"/>
      <c r="S134" s="1337"/>
      <c r="T134" s="1337"/>
      <c r="U134" s="1337"/>
      <c r="V134" s="1340"/>
      <c r="W134" s="1341"/>
      <c r="X134" s="1341"/>
      <c r="Y134" s="1341"/>
      <c r="Z134" s="1333"/>
      <c r="AA134" s="1333"/>
      <c r="AB134" s="1333"/>
    </row>
    <row r="135" spans="1:28" ht="36" customHeight="1">
      <c r="A135" s="421" t="s">
        <v>541</v>
      </c>
      <c r="B135" s="1331" t="s">
        <v>590</v>
      </c>
      <c r="C135" s="1331"/>
      <c r="D135" s="1331"/>
      <c r="E135" s="1331"/>
      <c r="F135" s="1331"/>
      <c r="G135" s="1331"/>
      <c r="H135" s="1331"/>
      <c r="I135" s="1331"/>
      <c r="J135" s="1331"/>
      <c r="K135" s="1331"/>
      <c r="L135" s="1331"/>
      <c r="M135" s="1331"/>
      <c r="N135" s="1331"/>
      <c r="O135" s="1331"/>
      <c r="P135" s="1331"/>
      <c r="Q135" s="1331"/>
      <c r="R135" s="1331"/>
      <c r="S135" s="1331"/>
      <c r="T135" s="1331"/>
      <c r="U135" s="1331"/>
      <c r="V135" s="1331"/>
      <c r="W135" s="1331"/>
      <c r="X135" s="1331"/>
      <c r="Y135" s="1331"/>
      <c r="Z135" s="1333"/>
      <c r="AA135" s="1333"/>
      <c r="AB135" s="1333"/>
    </row>
    <row r="136" spans="1:28" ht="28.5" customHeight="1">
      <c r="A136" s="421" t="s">
        <v>542</v>
      </c>
      <c r="B136" s="1331" t="s">
        <v>593</v>
      </c>
      <c r="C136" s="1331"/>
      <c r="D136" s="1331"/>
      <c r="E136" s="1331"/>
      <c r="F136" s="1331"/>
      <c r="G136" s="1331"/>
      <c r="H136" s="1331"/>
      <c r="I136" s="1331"/>
      <c r="J136" s="1331"/>
      <c r="K136" s="1331"/>
      <c r="L136" s="1331"/>
      <c r="M136" s="1331"/>
      <c r="N136" s="1331"/>
      <c r="O136" s="1331"/>
      <c r="P136" s="1331"/>
      <c r="Q136" s="1331"/>
      <c r="R136" s="1331"/>
      <c r="S136" s="1331"/>
      <c r="T136" s="1331"/>
      <c r="U136" s="1331"/>
      <c r="V136" s="1331"/>
      <c r="W136" s="1331"/>
      <c r="X136" s="1331"/>
      <c r="Y136" s="1331"/>
      <c r="Z136" s="1332"/>
      <c r="AA136" s="1332"/>
      <c r="AB136" s="1332"/>
    </row>
    <row r="137" spans="1:28" ht="40.5" customHeight="1">
      <c r="A137" s="421" t="s">
        <v>543</v>
      </c>
      <c r="B137" s="1331" t="s">
        <v>592</v>
      </c>
      <c r="C137" s="1331"/>
      <c r="D137" s="1331"/>
      <c r="E137" s="1331"/>
      <c r="F137" s="1331"/>
      <c r="G137" s="1331"/>
      <c r="H137" s="1331"/>
      <c r="I137" s="1331"/>
      <c r="J137" s="1331"/>
      <c r="K137" s="1331"/>
      <c r="L137" s="1331"/>
      <c r="M137" s="1331"/>
      <c r="N137" s="1331"/>
      <c r="O137" s="1331"/>
      <c r="P137" s="1331"/>
      <c r="Q137" s="1331"/>
      <c r="R137" s="1331"/>
      <c r="S137" s="1331"/>
      <c r="T137" s="1331"/>
      <c r="U137" s="1331"/>
      <c r="V137" s="1331"/>
      <c r="W137" s="1331"/>
      <c r="X137" s="1331"/>
      <c r="Y137" s="1331"/>
      <c r="Z137" s="1332"/>
      <c r="AA137" s="1332"/>
      <c r="AB137" s="1332"/>
    </row>
    <row r="138" spans="1:28" ht="28.5" customHeight="1">
      <c r="A138" s="421" t="s">
        <v>552</v>
      </c>
      <c r="B138" s="1144" t="s">
        <v>229</v>
      </c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4"/>
      <c r="X138" s="1144"/>
      <c r="Y138" s="1144"/>
      <c r="Z138" s="1398">
        <f>SUM(Z124:AB125,Z127:AB128,Z130:AB131,Z133:AB137)</f>
        <v>0</v>
      </c>
      <c r="AA138" s="1398"/>
      <c r="AB138" s="1398"/>
    </row>
    <row r="139" spans="1:28" ht="14.25" customHeight="1">
      <c r="A139" s="1366" t="s">
        <v>553</v>
      </c>
      <c r="B139" s="1369" t="s">
        <v>453</v>
      </c>
      <c r="C139" s="1071"/>
      <c r="D139" s="1071"/>
      <c r="E139" s="1071"/>
      <c r="F139" s="1071"/>
      <c r="G139" s="1071"/>
      <c r="H139" s="1370"/>
      <c r="I139" s="1376" t="str">
        <f>IF(Z138&gt;0,"Wpisz wartość kursu EUR do PLN","nd")</f>
        <v>nd</v>
      </c>
      <c r="J139" s="1377"/>
      <c r="K139" s="1378"/>
      <c r="L139" s="201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1385" t="s">
        <v>281</v>
      </c>
      <c r="Z139" s="1387" t="str">
        <f>IF(Z138=0,"",W116-Z138)</f>
        <v/>
      </c>
      <c r="AA139" s="1388"/>
      <c r="AB139" s="1389"/>
    </row>
    <row r="140" spans="1:28" ht="14.25" customHeight="1">
      <c r="A140" s="1367"/>
      <c r="B140" s="1371"/>
      <c r="C140" s="1264"/>
      <c r="D140" s="1264"/>
      <c r="E140" s="1264"/>
      <c r="F140" s="1264"/>
      <c r="G140" s="1264"/>
      <c r="H140" s="1372"/>
      <c r="I140" s="1379"/>
      <c r="J140" s="1380"/>
      <c r="K140" s="1381"/>
      <c r="L140" s="1393" t="s">
        <v>280</v>
      </c>
      <c r="M140" s="1394"/>
      <c r="N140" s="1452"/>
      <c r="O140" s="1453"/>
      <c r="P140" s="1453"/>
      <c r="Q140" s="1453"/>
      <c r="R140" s="1453"/>
      <c r="S140" s="1453"/>
      <c r="T140" s="1453"/>
      <c r="U140" s="1453"/>
      <c r="V140" s="1453"/>
      <c r="W140" s="1454"/>
      <c r="Y140" s="1386"/>
      <c r="Z140" s="1390"/>
      <c r="AA140" s="1391"/>
      <c r="AB140" s="1392"/>
    </row>
    <row r="141" spans="1:28" ht="25.5" customHeight="1">
      <c r="A141" s="1368"/>
      <c r="B141" s="1373"/>
      <c r="C141" s="1374"/>
      <c r="D141" s="1374"/>
      <c r="E141" s="1374"/>
      <c r="F141" s="1374"/>
      <c r="G141" s="1374"/>
      <c r="H141" s="1375"/>
      <c r="I141" s="1382"/>
      <c r="J141" s="1383"/>
      <c r="K141" s="1384"/>
      <c r="L141" s="1395"/>
      <c r="M141" s="1396"/>
      <c r="N141" s="1397" t="s">
        <v>115</v>
      </c>
      <c r="O141" s="1397"/>
      <c r="P141" s="1397"/>
      <c r="Q141" s="1397"/>
      <c r="R141" s="1397"/>
      <c r="S141" s="1397"/>
      <c r="T141" s="1397"/>
      <c r="U141" s="1397"/>
      <c r="V141" s="1397"/>
      <c r="W141" s="1397"/>
      <c r="X141" s="203"/>
      <c r="Y141" s="387" t="s">
        <v>10</v>
      </c>
      <c r="Z141" s="1398" t="str">
        <f>IF(Z138=0,"",Z139*I139)</f>
        <v/>
      </c>
      <c r="AA141" s="1398"/>
      <c r="AB141" s="1398"/>
    </row>
    <row r="142" spans="1:28" ht="8.25" customHeight="1">
      <c r="A142" s="204"/>
      <c r="B142" s="205"/>
      <c r="C142" s="205"/>
      <c r="D142" s="205"/>
      <c r="E142" s="205"/>
      <c r="F142" s="205"/>
      <c r="G142" s="206"/>
      <c r="H142" s="206"/>
      <c r="I142" s="206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8"/>
      <c r="U142" s="209"/>
      <c r="V142" s="206"/>
      <c r="W142" s="198"/>
      <c r="X142" s="198"/>
      <c r="Y142" s="198"/>
      <c r="Z142" s="198"/>
      <c r="AA142" s="198"/>
      <c r="AB142" s="198"/>
    </row>
    <row r="143" spans="1:28" ht="12" customHeight="1">
      <c r="A143" s="212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4"/>
      <c r="N143" s="53"/>
      <c r="O143" s="1344"/>
      <c r="P143" s="1345"/>
      <c r="Q143" s="1345"/>
      <c r="R143" s="1345"/>
      <c r="S143" s="1345"/>
      <c r="T143" s="1345"/>
      <c r="U143" s="1345"/>
      <c r="V143" s="1345"/>
      <c r="W143" s="1345"/>
      <c r="X143" s="1345"/>
      <c r="Y143" s="1345"/>
      <c r="Z143" s="1345"/>
      <c r="AA143" s="1345"/>
      <c r="AB143" s="1346"/>
    </row>
    <row r="144" spans="1:28" ht="12" customHeight="1">
      <c r="A144" s="215"/>
      <c r="B144" s="1451"/>
      <c r="C144" s="1451"/>
      <c r="D144" s="1451"/>
      <c r="E144" s="1451"/>
      <c r="F144" s="1451"/>
      <c r="G144" s="1451"/>
      <c r="H144" s="1451"/>
      <c r="I144" s="1451"/>
      <c r="J144" s="1451"/>
      <c r="K144" s="1451"/>
      <c r="L144" s="1451"/>
      <c r="M144" s="217"/>
      <c r="N144" s="53"/>
      <c r="O144" s="1347"/>
      <c r="P144" s="1348"/>
      <c r="Q144" s="1348"/>
      <c r="R144" s="1348"/>
      <c r="S144" s="1348"/>
      <c r="T144" s="1348"/>
      <c r="U144" s="1348"/>
      <c r="V144" s="1348"/>
      <c r="W144" s="1348"/>
      <c r="X144" s="1348"/>
      <c r="Y144" s="1348"/>
      <c r="Z144" s="1348"/>
      <c r="AA144" s="1348"/>
      <c r="AB144" s="1349"/>
    </row>
    <row r="145" spans="1:28" ht="12" customHeight="1">
      <c r="A145" s="215"/>
      <c r="B145" s="1451"/>
      <c r="C145" s="1451"/>
      <c r="D145" s="1451"/>
      <c r="E145" s="1451"/>
      <c r="F145" s="1451"/>
      <c r="G145" s="1451"/>
      <c r="H145" s="1451"/>
      <c r="I145" s="1451"/>
      <c r="J145" s="1451"/>
      <c r="K145" s="1451"/>
      <c r="L145" s="1451"/>
      <c r="M145" s="217"/>
      <c r="N145" s="53"/>
      <c r="O145" s="1347"/>
      <c r="P145" s="1348"/>
      <c r="Q145" s="1348"/>
      <c r="R145" s="1348"/>
      <c r="S145" s="1348"/>
      <c r="T145" s="1348"/>
      <c r="U145" s="1348"/>
      <c r="V145" s="1348"/>
      <c r="W145" s="1348"/>
      <c r="X145" s="1348"/>
      <c r="Y145" s="1348"/>
      <c r="Z145" s="1348"/>
      <c r="AA145" s="1348"/>
      <c r="AB145" s="1349"/>
    </row>
    <row r="146" spans="1:28" ht="12" customHeight="1">
      <c r="A146" s="215"/>
      <c r="B146" s="1451"/>
      <c r="C146" s="1451"/>
      <c r="D146" s="1451"/>
      <c r="E146" s="1451"/>
      <c r="F146" s="1451"/>
      <c r="G146" s="1451"/>
      <c r="H146" s="1451"/>
      <c r="I146" s="1451"/>
      <c r="J146" s="1451"/>
      <c r="K146" s="1451"/>
      <c r="L146" s="1451"/>
      <c r="M146" s="217"/>
      <c r="N146" s="53"/>
      <c r="O146" s="1347"/>
      <c r="P146" s="1348"/>
      <c r="Q146" s="1348"/>
      <c r="R146" s="1348"/>
      <c r="S146" s="1348"/>
      <c r="T146" s="1348"/>
      <c r="U146" s="1348"/>
      <c r="V146" s="1348"/>
      <c r="W146" s="1348"/>
      <c r="X146" s="1348"/>
      <c r="Y146" s="1348"/>
      <c r="Z146" s="1348"/>
      <c r="AA146" s="1348"/>
      <c r="AB146" s="1349"/>
    </row>
    <row r="147" spans="1:28" ht="12" customHeight="1">
      <c r="A147" s="215"/>
      <c r="B147" s="1451"/>
      <c r="C147" s="1451"/>
      <c r="D147" s="1451"/>
      <c r="E147" s="1451"/>
      <c r="F147" s="1451"/>
      <c r="G147" s="1451"/>
      <c r="H147" s="1451"/>
      <c r="I147" s="1451"/>
      <c r="J147" s="1451"/>
      <c r="K147" s="1451"/>
      <c r="L147" s="1451"/>
      <c r="M147" s="217"/>
      <c r="N147" s="53"/>
      <c r="O147" s="1347"/>
      <c r="P147" s="1348"/>
      <c r="Q147" s="1348"/>
      <c r="R147" s="1348"/>
      <c r="S147" s="1348"/>
      <c r="T147" s="1348"/>
      <c r="U147" s="1348"/>
      <c r="V147" s="1348"/>
      <c r="W147" s="1348"/>
      <c r="X147" s="1348"/>
      <c r="Y147" s="1348"/>
      <c r="Z147" s="1348"/>
      <c r="AA147" s="1348"/>
      <c r="AB147" s="1349"/>
    </row>
    <row r="148" spans="1:28" ht="12" customHeight="1">
      <c r="A148" s="215"/>
      <c r="B148" s="1451"/>
      <c r="C148" s="1451"/>
      <c r="D148" s="1451"/>
      <c r="E148" s="1451"/>
      <c r="F148" s="1451"/>
      <c r="G148" s="1451"/>
      <c r="H148" s="1451"/>
      <c r="I148" s="1451"/>
      <c r="J148" s="1451"/>
      <c r="K148" s="1451"/>
      <c r="L148" s="1451"/>
      <c r="M148" s="217"/>
      <c r="N148" s="53"/>
      <c r="O148" s="1347"/>
      <c r="P148" s="1348"/>
      <c r="Q148" s="1348"/>
      <c r="R148" s="1348"/>
      <c r="S148" s="1348"/>
      <c r="T148" s="1348"/>
      <c r="U148" s="1348"/>
      <c r="V148" s="1348"/>
      <c r="W148" s="1348"/>
      <c r="X148" s="1348"/>
      <c r="Y148" s="1348"/>
      <c r="Z148" s="1348"/>
      <c r="AA148" s="1348"/>
      <c r="AB148" s="1349"/>
    </row>
    <row r="149" spans="1:28" ht="15.95" customHeight="1">
      <c r="A149" s="215"/>
      <c r="B149" s="1451"/>
      <c r="C149" s="1451"/>
      <c r="D149" s="1451"/>
      <c r="E149" s="1451"/>
      <c r="F149" s="1451"/>
      <c r="G149" s="1451"/>
      <c r="H149" s="1451"/>
      <c r="I149" s="1451"/>
      <c r="J149" s="1451"/>
      <c r="K149" s="1451"/>
      <c r="L149" s="1451"/>
      <c r="M149" s="217"/>
      <c r="N149" s="53"/>
      <c r="O149" s="1347"/>
      <c r="P149" s="1348"/>
      <c r="Q149" s="1348"/>
      <c r="R149" s="1348"/>
      <c r="S149" s="1348"/>
      <c r="T149" s="1348"/>
      <c r="U149" s="1348"/>
      <c r="V149" s="1348"/>
      <c r="W149" s="1348"/>
      <c r="X149" s="1348"/>
      <c r="Y149" s="1348"/>
      <c r="Z149" s="1348"/>
      <c r="AA149" s="1348"/>
      <c r="AB149" s="1349"/>
    </row>
    <row r="150" spans="1:28" ht="6" customHeight="1">
      <c r="A150" s="215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7"/>
      <c r="N150" s="216"/>
      <c r="O150" s="1347"/>
      <c r="P150" s="1348"/>
      <c r="Q150" s="1348"/>
      <c r="R150" s="1348"/>
      <c r="S150" s="1348"/>
      <c r="T150" s="1348"/>
      <c r="U150" s="1348"/>
      <c r="V150" s="1348"/>
      <c r="W150" s="1348"/>
      <c r="X150" s="1348"/>
      <c r="Y150" s="1348"/>
      <c r="Z150" s="1348"/>
      <c r="AA150" s="1348"/>
      <c r="AB150" s="1349"/>
    </row>
    <row r="151" spans="1:28" ht="6" customHeight="1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20"/>
      <c r="N151" s="53"/>
      <c r="O151" s="1350"/>
      <c r="P151" s="1351"/>
      <c r="Q151" s="1351"/>
      <c r="R151" s="1351"/>
      <c r="S151" s="1351"/>
      <c r="T151" s="1351"/>
      <c r="U151" s="1351"/>
      <c r="V151" s="1351"/>
      <c r="W151" s="1351"/>
      <c r="X151" s="1351"/>
      <c r="Y151" s="1351"/>
      <c r="Z151" s="1351"/>
      <c r="AA151" s="1351"/>
      <c r="AB151" s="1352"/>
    </row>
    <row r="152" spans="1:28" ht="12" customHeight="1">
      <c r="A152" s="1275" t="s">
        <v>4</v>
      </c>
      <c r="B152" s="1275"/>
      <c r="C152" s="1275"/>
      <c r="D152" s="1275"/>
      <c r="E152" s="1275"/>
      <c r="F152" s="1275"/>
      <c r="G152" s="1275"/>
      <c r="H152" s="1275"/>
      <c r="I152" s="1275"/>
      <c r="J152" s="1275"/>
      <c r="K152" s="1275"/>
      <c r="L152" s="1275"/>
      <c r="M152" s="1275"/>
      <c r="N152" s="221"/>
      <c r="O152" s="1275" t="s">
        <v>584</v>
      </c>
      <c r="P152" s="1275"/>
      <c r="Q152" s="1275"/>
      <c r="R152" s="1275"/>
      <c r="S152" s="1275"/>
      <c r="T152" s="1275"/>
      <c r="U152" s="1275"/>
      <c r="V152" s="1275"/>
      <c r="W152" s="1275"/>
      <c r="X152" s="1275"/>
      <c r="Y152" s="1275"/>
      <c r="Z152" s="1275"/>
      <c r="AA152" s="1275"/>
      <c r="AB152" s="1275"/>
    </row>
    <row r="153" spans="1:28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2"/>
      <c r="K153" s="222"/>
      <c r="L153" s="222"/>
      <c r="M153" s="222"/>
      <c r="N153" s="222"/>
      <c r="O153" s="1330"/>
      <c r="P153" s="1330"/>
      <c r="Q153" s="1330"/>
      <c r="R153" s="1330"/>
      <c r="S153" s="1330"/>
      <c r="T153" s="1330"/>
      <c r="U153" s="1330"/>
      <c r="V153" s="1330"/>
      <c r="W153" s="1330"/>
      <c r="X153" s="1330"/>
      <c r="Y153" s="1330"/>
      <c r="Z153" s="1330"/>
      <c r="AA153" s="1330"/>
      <c r="AB153" s="1330"/>
    </row>
    <row r="154" spans="1:28" ht="15.75" customHeight="1">
      <c r="A154" s="1365" t="s">
        <v>697</v>
      </c>
      <c r="B154" s="1365"/>
      <c r="C154" s="1365"/>
      <c r="D154" s="1365"/>
      <c r="E154" s="1365"/>
      <c r="F154" s="1365"/>
      <c r="G154" s="1365"/>
      <c r="H154" s="1365"/>
      <c r="I154" s="1365"/>
      <c r="J154" s="1365"/>
      <c r="K154" s="1365"/>
      <c r="L154" s="1365"/>
      <c r="M154" s="1365"/>
      <c r="N154" s="1365"/>
      <c r="O154" s="486"/>
      <c r="P154" s="486"/>
      <c r="Q154" s="486"/>
      <c r="R154" s="486"/>
      <c r="S154" s="486"/>
      <c r="T154" s="486"/>
      <c r="U154" s="486"/>
      <c r="V154" s="486"/>
      <c r="W154" s="486"/>
      <c r="X154" s="486"/>
      <c r="Y154" s="486"/>
      <c r="Z154" s="486"/>
      <c r="AA154" s="486"/>
      <c r="AB154" s="4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463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31" zoomScale="115" zoomScaleNormal="100" zoomScaleSheetLayoutView="115" workbookViewId="0">
      <selection activeCell="AC57" sqref="AC57"/>
    </sheetView>
  </sheetViews>
  <sheetFormatPr defaultColWidth="9.140625" defaultRowHeight="12"/>
  <cols>
    <col min="1" max="1" width="2.5703125" style="224" customWidth="1"/>
    <col min="2" max="19" width="2.7109375" style="224" customWidth="1"/>
    <col min="20" max="20" width="3" style="224" customWidth="1"/>
    <col min="21" max="34" width="3.28515625" style="224" customWidth="1"/>
    <col min="35" max="35" width="2.5703125" style="224" customWidth="1"/>
    <col min="36" max="36" width="2.85546875" style="224" customWidth="1"/>
    <col min="37" max="16384" width="9.140625" style="224"/>
  </cols>
  <sheetData>
    <row r="1" spans="1:36" ht="12" customHeight="1">
      <c r="A1" s="19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6"/>
      <c r="AJ1" s="223"/>
    </row>
    <row r="2" spans="1:36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37"/>
      <c r="Y2" s="37"/>
      <c r="Z2" s="37"/>
      <c r="AA2" s="37"/>
      <c r="AB2" s="37"/>
      <c r="AC2" s="37"/>
      <c r="AD2" s="1471" t="s">
        <v>436</v>
      </c>
      <c r="AE2" s="1472"/>
      <c r="AF2" s="1472"/>
      <c r="AG2" s="1472"/>
      <c r="AH2" s="1473"/>
      <c r="AI2" s="36"/>
      <c r="AJ2" s="37"/>
    </row>
    <row r="3" spans="1:36" ht="6.75" customHeight="1">
      <c r="A3" s="1474"/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475"/>
      <c r="S3" s="1475"/>
      <c r="T3" s="1475"/>
      <c r="U3" s="1475"/>
      <c r="V3" s="1475"/>
      <c r="W3" s="1475"/>
      <c r="X3" s="1475"/>
      <c r="Y3" s="1475"/>
      <c r="Z3" s="1475"/>
      <c r="AA3" s="1475"/>
      <c r="AB3" s="1475"/>
      <c r="AC3" s="1475"/>
      <c r="AD3" s="1475"/>
      <c r="AE3" s="1475"/>
      <c r="AF3" s="1475"/>
      <c r="AG3" s="1475"/>
      <c r="AH3" s="1475"/>
      <c r="AI3" s="1476"/>
      <c r="AJ3" s="225"/>
    </row>
    <row r="4" spans="1:36" ht="22.5" customHeight="1">
      <c r="A4" s="1477" t="s">
        <v>810</v>
      </c>
      <c r="B4" s="1478"/>
      <c r="C4" s="1478"/>
      <c r="D4" s="1478"/>
      <c r="E4" s="1478"/>
      <c r="F4" s="1478"/>
      <c r="G4" s="1478"/>
      <c r="H4" s="1478"/>
      <c r="I4" s="1478"/>
      <c r="J4" s="1478"/>
      <c r="K4" s="1478"/>
      <c r="L4" s="1478"/>
      <c r="M4" s="1478"/>
      <c r="N4" s="1478"/>
      <c r="O4" s="1478"/>
      <c r="P4" s="1478"/>
      <c r="Q4" s="1478"/>
      <c r="R4" s="1478"/>
      <c r="S4" s="1478"/>
      <c r="T4" s="1478"/>
      <c r="U4" s="1478"/>
      <c r="V4" s="1478"/>
      <c r="W4" s="1478"/>
      <c r="X4" s="1478"/>
      <c r="Y4" s="1478"/>
      <c r="Z4" s="1478"/>
      <c r="AA4" s="1478"/>
      <c r="AB4" s="1478"/>
      <c r="AC4" s="1478"/>
      <c r="AD4" s="1478"/>
      <c r="AE4" s="1478"/>
      <c r="AF4" s="1478"/>
      <c r="AG4" s="1478"/>
      <c r="AH4" s="1478"/>
      <c r="AI4" s="1479"/>
      <c r="AJ4" s="37"/>
    </row>
    <row r="5" spans="1:36" ht="24.75" customHeight="1">
      <c r="A5" s="1480"/>
      <c r="B5" s="1481"/>
      <c r="C5" s="1478"/>
      <c r="D5" s="1478"/>
      <c r="E5" s="1478"/>
      <c r="F5" s="1478"/>
      <c r="G5" s="1478"/>
      <c r="H5" s="1478"/>
      <c r="I5" s="1478"/>
      <c r="J5" s="1478"/>
      <c r="K5" s="1478"/>
      <c r="L5" s="1478"/>
      <c r="M5" s="1478"/>
      <c r="N5" s="1478"/>
      <c r="O5" s="1478"/>
      <c r="P5" s="1478"/>
      <c r="Q5" s="1478"/>
      <c r="R5" s="1478"/>
      <c r="S5" s="1478"/>
      <c r="T5" s="1478"/>
      <c r="U5" s="1478"/>
      <c r="V5" s="1478"/>
      <c r="W5" s="1478"/>
      <c r="X5" s="1478"/>
      <c r="Y5" s="1478"/>
      <c r="Z5" s="1478"/>
      <c r="AA5" s="1478"/>
      <c r="AB5" s="1478"/>
      <c r="AC5" s="1478"/>
      <c r="AD5" s="1478"/>
      <c r="AE5" s="1478"/>
      <c r="AF5" s="1478"/>
      <c r="AG5" s="1478"/>
      <c r="AH5" s="1478"/>
      <c r="AI5" s="1479"/>
      <c r="AJ5" s="225"/>
    </row>
    <row r="6" spans="1:36">
      <c r="A6" s="35"/>
      <c r="B6" s="1482" t="s">
        <v>169</v>
      </c>
      <c r="C6" s="1483"/>
      <c r="D6" s="1483"/>
      <c r="E6" s="1483"/>
      <c r="F6" s="1483"/>
      <c r="G6" s="1483"/>
      <c r="H6" s="1483"/>
      <c r="I6" s="1483"/>
      <c r="J6" s="1483"/>
      <c r="K6" s="1483"/>
      <c r="L6" s="1483"/>
      <c r="M6" s="1483"/>
      <c r="N6" s="1483"/>
      <c r="O6" s="1483"/>
      <c r="P6" s="1483"/>
      <c r="Q6" s="1483"/>
      <c r="R6" s="1483"/>
      <c r="S6" s="1483"/>
      <c r="T6" s="1483"/>
      <c r="U6" s="1483"/>
      <c r="V6" s="1483"/>
      <c r="W6" s="1483"/>
      <c r="X6" s="1483"/>
      <c r="Y6" s="1483"/>
      <c r="Z6" s="1483"/>
      <c r="AA6" s="1483"/>
      <c r="AB6" s="1483"/>
      <c r="AC6" s="1483"/>
      <c r="AD6" s="1483"/>
      <c r="AE6" s="1483"/>
      <c r="AF6" s="1483"/>
      <c r="AG6" s="1483"/>
      <c r="AH6" s="1483"/>
      <c r="AI6" s="36"/>
    </row>
    <row r="7" spans="1:36" ht="6" customHeight="1">
      <c r="A7" s="35"/>
      <c r="B7" s="1483"/>
      <c r="C7" s="1483"/>
      <c r="D7" s="1483"/>
      <c r="E7" s="1483"/>
      <c r="F7" s="1483"/>
      <c r="G7" s="1483"/>
      <c r="H7" s="1483"/>
      <c r="I7" s="1483"/>
      <c r="J7" s="1483"/>
      <c r="K7" s="1483"/>
      <c r="L7" s="1483"/>
      <c r="M7" s="1483"/>
      <c r="N7" s="1483"/>
      <c r="O7" s="1483"/>
      <c r="P7" s="1483"/>
      <c r="Q7" s="1483"/>
      <c r="R7" s="1483"/>
      <c r="S7" s="1483"/>
      <c r="T7" s="1483"/>
      <c r="U7" s="1483"/>
      <c r="V7" s="1483"/>
      <c r="W7" s="1483"/>
      <c r="X7" s="1483"/>
      <c r="Y7" s="1483"/>
      <c r="Z7" s="1483"/>
      <c r="AA7" s="1483"/>
      <c r="AB7" s="1483"/>
      <c r="AC7" s="1483"/>
      <c r="AD7" s="1483"/>
      <c r="AE7" s="1483"/>
      <c r="AF7" s="1483"/>
      <c r="AG7" s="1483"/>
      <c r="AH7" s="1483"/>
      <c r="AI7" s="36"/>
    </row>
    <row r="8" spans="1:36" ht="36" customHeight="1">
      <c r="A8" s="226"/>
      <c r="B8" s="1254"/>
      <c r="C8" s="1255"/>
      <c r="D8" s="1255"/>
      <c r="E8" s="1255"/>
      <c r="F8" s="1255"/>
      <c r="G8" s="1255"/>
      <c r="H8" s="1255"/>
      <c r="I8" s="1255"/>
      <c r="J8" s="1255"/>
      <c r="K8" s="1255"/>
      <c r="L8" s="1255"/>
      <c r="M8" s="1255"/>
      <c r="N8" s="1255"/>
      <c r="O8" s="1255"/>
      <c r="P8" s="1255"/>
      <c r="Q8" s="1255"/>
      <c r="R8" s="1255"/>
      <c r="S8" s="1255"/>
      <c r="T8" s="1255"/>
      <c r="U8" s="1255"/>
      <c r="V8" s="1255"/>
      <c r="W8" s="1255"/>
      <c r="X8" s="1255"/>
      <c r="Y8" s="1255"/>
      <c r="Z8" s="1255"/>
      <c r="AA8" s="1255"/>
      <c r="AB8" s="1255"/>
      <c r="AC8" s="1255"/>
      <c r="AD8" s="1255"/>
      <c r="AE8" s="1255"/>
      <c r="AF8" s="1255"/>
      <c r="AG8" s="1255"/>
      <c r="AH8" s="1256"/>
      <c r="AI8" s="36"/>
    </row>
    <row r="9" spans="1:36">
      <c r="A9" s="35"/>
      <c r="B9" s="848"/>
      <c r="C9" s="849"/>
      <c r="D9" s="849"/>
      <c r="E9" s="849"/>
      <c r="F9" s="849"/>
      <c r="G9" s="849"/>
      <c r="H9" s="849"/>
      <c r="I9" s="849"/>
      <c r="J9" s="849"/>
      <c r="K9" s="849"/>
      <c r="L9" s="849"/>
      <c r="M9" s="849"/>
      <c r="N9" s="849"/>
      <c r="O9" s="849"/>
      <c r="P9" s="849"/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49"/>
      <c r="AD9" s="849"/>
      <c r="AE9" s="849"/>
      <c r="AF9" s="849"/>
      <c r="AG9" s="849"/>
      <c r="AH9" s="850"/>
      <c r="AI9" s="36"/>
    </row>
    <row r="10" spans="1:36" ht="13.5">
      <c r="A10" s="35"/>
      <c r="B10" s="1465" t="s">
        <v>511</v>
      </c>
      <c r="C10" s="1466"/>
      <c r="D10" s="1466"/>
      <c r="E10" s="1466"/>
      <c r="F10" s="1466"/>
      <c r="G10" s="1466"/>
      <c r="H10" s="1466"/>
      <c r="I10" s="1466"/>
      <c r="J10" s="1466"/>
      <c r="K10" s="1466"/>
      <c r="L10" s="1466"/>
      <c r="M10" s="1466"/>
      <c r="N10" s="1466"/>
      <c r="O10" s="1466"/>
      <c r="P10" s="1466"/>
      <c r="Q10" s="1466"/>
      <c r="R10" s="1466"/>
      <c r="S10" s="1466"/>
      <c r="T10" s="1466"/>
      <c r="U10" s="1466"/>
      <c r="V10" s="1466"/>
      <c r="W10" s="1466"/>
      <c r="X10" s="1466"/>
      <c r="Y10" s="1466"/>
      <c r="Z10" s="1466"/>
      <c r="AA10" s="1466"/>
      <c r="AB10" s="1466"/>
      <c r="AC10" s="1466"/>
      <c r="AD10" s="1466"/>
      <c r="AE10" s="1466"/>
      <c r="AF10" s="1466"/>
      <c r="AG10" s="1466"/>
      <c r="AH10" s="1466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54"/>
      <c r="C12" s="1255"/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  <c r="O12" s="1255"/>
      <c r="P12" s="1255"/>
      <c r="Q12" s="1255"/>
      <c r="R12" s="1255"/>
      <c r="S12" s="1255"/>
      <c r="T12" s="1255"/>
      <c r="U12" s="1255"/>
      <c r="V12" s="1255"/>
      <c r="W12" s="1255"/>
      <c r="X12" s="1255"/>
      <c r="Y12" s="1255"/>
      <c r="Z12" s="1255"/>
      <c r="AA12" s="1255"/>
      <c r="AB12" s="1255"/>
      <c r="AC12" s="1255"/>
      <c r="AD12" s="1255"/>
      <c r="AE12" s="1255"/>
      <c r="AF12" s="1255"/>
      <c r="AG12" s="1255"/>
      <c r="AH12" s="1256"/>
      <c r="AI12" s="36"/>
    </row>
    <row r="13" spans="1:36">
      <c r="A13" s="35"/>
      <c r="B13" s="848"/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9"/>
      <c r="V13" s="849"/>
      <c r="W13" s="849"/>
      <c r="X13" s="849"/>
      <c r="Y13" s="849"/>
      <c r="Z13" s="849"/>
      <c r="AA13" s="849"/>
      <c r="AB13" s="849"/>
      <c r="AC13" s="849"/>
      <c r="AD13" s="849"/>
      <c r="AE13" s="849"/>
      <c r="AF13" s="849"/>
      <c r="AG13" s="849"/>
      <c r="AH13" s="850"/>
      <c r="AI13" s="36"/>
    </row>
    <row r="14" spans="1:36" ht="13.5">
      <c r="A14" s="227"/>
      <c r="B14" s="1466" t="s">
        <v>512</v>
      </c>
      <c r="C14" s="1466"/>
      <c r="D14" s="1466"/>
      <c r="E14" s="1466"/>
      <c r="F14" s="1466"/>
      <c r="G14" s="1466"/>
      <c r="H14" s="1466"/>
      <c r="I14" s="1466"/>
      <c r="J14" s="1466"/>
      <c r="K14" s="1466"/>
      <c r="L14" s="1466"/>
      <c r="M14" s="1466"/>
      <c r="N14" s="1466"/>
      <c r="O14" s="1466"/>
      <c r="P14" s="1466"/>
      <c r="Q14" s="1466"/>
      <c r="R14" s="1466"/>
      <c r="S14" s="1466"/>
      <c r="T14" s="1466"/>
      <c r="U14" s="1466"/>
      <c r="V14" s="1466"/>
      <c r="W14" s="1466"/>
      <c r="X14" s="1466"/>
      <c r="Y14" s="1466"/>
      <c r="Z14" s="1466"/>
      <c r="AA14" s="1466"/>
      <c r="AB14" s="1466"/>
      <c r="AC14" s="1466"/>
      <c r="AD14" s="1466"/>
      <c r="AE14" s="1466"/>
      <c r="AF14" s="1466"/>
      <c r="AG14" s="1466"/>
      <c r="AH14" s="1466"/>
      <c r="AI14" s="36"/>
    </row>
    <row r="15" spans="1:36" ht="6" customHeight="1">
      <c r="A15" s="35"/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  <c r="P15" s="1467"/>
      <c r="Q15" s="1467"/>
      <c r="R15" s="1467"/>
      <c r="S15" s="1467"/>
      <c r="T15" s="1467"/>
      <c r="U15" s="1467"/>
      <c r="V15" s="1467"/>
      <c r="W15" s="1467"/>
      <c r="X15" s="1467"/>
      <c r="Y15" s="1467"/>
      <c r="Z15" s="1467"/>
      <c r="AA15" s="228"/>
      <c r="AB15" s="228"/>
      <c r="AC15" s="228"/>
      <c r="AD15" s="228"/>
      <c r="AE15" s="228"/>
      <c r="AF15" s="228"/>
      <c r="AG15" s="228"/>
      <c r="AH15" s="228"/>
      <c r="AI15" s="36"/>
    </row>
    <row r="16" spans="1:36">
      <c r="A16" s="35"/>
      <c r="B16" s="1463" t="s">
        <v>170</v>
      </c>
      <c r="C16" s="1463"/>
      <c r="D16" s="1463"/>
      <c r="E16" s="1463"/>
      <c r="F16" s="1463"/>
      <c r="G16" s="1463"/>
      <c r="H16" s="1463"/>
      <c r="I16" s="1463"/>
      <c r="J16" s="1463"/>
      <c r="K16" s="1463"/>
      <c r="L16" s="1463"/>
      <c r="M16" s="1463"/>
      <c r="N16" s="1463"/>
      <c r="O16" s="1463"/>
      <c r="P16" s="1463"/>
      <c r="Q16" s="1463"/>
      <c r="R16" s="1463"/>
      <c r="S16" s="1463"/>
      <c r="T16" s="1463"/>
      <c r="U16" s="1463"/>
      <c r="V16" s="1463"/>
      <c r="W16" s="1463"/>
      <c r="X16" s="1463"/>
      <c r="Y16" s="1463"/>
      <c r="Z16" s="1463"/>
      <c r="AA16" s="1463"/>
      <c r="AB16" s="1463"/>
      <c r="AC16" s="1463"/>
      <c r="AD16" s="1463"/>
      <c r="AE16" s="1463"/>
      <c r="AF16" s="1463"/>
      <c r="AG16" s="1463"/>
      <c r="AH16" s="1463"/>
      <c r="AI16" s="36"/>
    </row>
    <row r="17" spans="1:35" ht="6" customHeight="1">
      <c r="A17" s="3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228"/>
      <c r="AB17" s="228"/>
      <c r="AC17" s="228"/>
      <c r="AD17" s="228"/>
      <c r="AE17" s="228"/>
      <c r="AF17" s="228"/>
      <c r="AG17" s="228"/>
      <c r="AH17" s="228"/>
      <c r="AI17" s="36"/>
    </row>
    <row r="18" spans="1:35" ht="24" customHeight="1">
      <c r="A18" s="35"/>
      <c r="B18" s="1254"/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1255"/>
      <c r="T18" s="1255"/>
      <c r="U18" s="1255"/>
      <c r="V18" s="1255"/>
      <c r="W18" s="1255"/>
      <c r="X18" s="1255"/>
      <c r="Y18" s="1255"/>
      <c r="Z18" s="1255"/>
      <c r="AA18" s="1255"/>
      <c r="AB18" s="1255"/>
      <c r="AC18" s="1255"/>
      <c r="AD18" s="1255"/>
      <c r="AE18" s="1255"/>
      <c r="AF18" s="1255"/>
      <c r="AG18" s="1255"/>
      <c r="AH18" s="1256"/>
      <c r="AI18" s="36"/>
    </row>
    <row r="19" spans="1:35">
      <c r="A19" s="35"/>
      <c r="B19" s="848"/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849"/>
      <c r="V19" s="849"/>
      <c r="W19" s="849"/>
      <c r="X19" s="849"/>
      <c r="Y19" s="849"/>
      <c r="Z19" s="849"/>
      <c r="AA19" s="849"/>
      <c r="AB19" s="849"/>
      <c r="AC19" s="849"/>
      <c r="AD19" s="849"/>
      <c r="AE19" s="849"/>
      <c r="AF19" s="849"/>
      <c r="AG19" s="849"/>
      <c r="AH19" s="850"/>
      <c r="AI19" s="36"/>
    </row>
    <row r="20" spans="1:35">
      <c r="A20" s="35"/>
      <c r="B20" s="1462" t="s">
        <v>594</v>
      </c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2"/>
      <c r="AC20" s="1462"/>
      <c r="AD20" s="1462"/>
      <c r="AE20" s="1462"/>
      <c r="AF20" s="1462"/>
      <c r="AG20" s="1462"/>
      <c r="AH20" s="1462"/>
      <c r="AI20" s="36"/>
    </row>
    <row r="21" spans="1:35" ht="17.25" customHeight="1">
      <c r="A21" s="35"/>
      <c r="B21" s="1264" t="s">
        <v>496</v>
      </c>
      <c r="C21" s="1468"/>
      <c r="D21" s="1468"/>
      <c r="E21" s="1468"/>
      <c r="F21" s="1468"/>
      <c r="G21" s="1468"/>
      <c r="H21" s="1468"/>
      <c r="I21" s="1468"/>
      <c r="J21" s="1468"/>
      <c r="K21" s="1468"/>
      <c r="L21" s="1468"/>
      <c r="M21" s="1468"/>
      <c r="N21" s="1468"/>
      <c r="O21" s="1468"/>
      <c r="P21" s="1468"/>
      <c r="Q21" s="1468"/>
      <c r="R21" s="1468"/>
      <c r="S21" s="1468"/>
      <c r="T21" s="1468"/>
      <c r="U21" s="1468"/>
      <c r="V21" s="1468"/>
      <c r="W21" s="1468"/>
      <c r="X21" s="1468"/>
      <c r="Y21" s="1468"/>
      <c r="Z21" s="1468"/>
      <c r="AA21" s="1468"/>
      <c r="AB21" s="1468"/>
      <c r="AC21" s="1468"/>
      <c r="AD21" s="1468"/>
      <c r="AE21" s="1468"/>
      <c r="AF21" s="1468"/>
      <c r="AG21" s="1468"/>
      <c r="AH21" s="1468"/>
      <c r="AI21" s="36"/>
    </row>
    <row r="22" spans="1:35" ht="18.75" customHeight="1">
      <c r="A22" s="35"/>
      <c r="B22" s="1468"/>
      <c r="C22" s="1468"/>
      <c r="D22" s="1468"/>
      <c r="E22" s="1468"/>
      <c r="F22" s="1468"/>
      <c r="G22" s="1468"/>
      <c r="H22" s="1468"/>
      <c r="I22" s="1468"/>
      <c r="J22" s="1468"/>
      <c r="K22" s="1468"/>
      <c r="L22" s="1468"/>
      <c r="M22" s="1468"/>
      <c r="N22" s="1468"/>
      <c r="O22" s="1468"/>
      <c r="P22" s="1468"/>
      <c r="Q22" s="1468"/>
      <c r="R22" s="1468"/>
      <c r="S22" s="1468"/>
      <c r="T22" s="1468"/>
      <c r="U22" s="1468"/>
      <c r="V22" s="1468"/>
      <c r="W22" s="1468"/>
      <c r="X22" s="1468"/>
      <c r="Y22" s="1468"/>
      <c r="Z22" s="1468"/>
      <c r="AA22" s="1468"/>
      <c r="AB22" s="1468"/>
      <c r="AC22" s="1468"/>
      <c r="AD22" s="1468"/>
      <c r="AE22" s="1468"/>
      <c r="AF22" s="1468"/>
      <c r="AG22" s="1468"/>
      <c r="AH22" s="1468"/>
      <c r="AI22" s="36"/>
    </row>
    <row r="23" spans="1:35">
      <c r="A23" s="35"/>
      <c r="B23" s="1468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8"/>
      <c r="O23" s="1468"/>
      <c r="P23" s="1468"/>
      <c r="Q23" s="1468"/>
      <c r="R23" s="1468"/>
      <c r="S23" s="1468"/>
      <c r="T23" s="1468"/>
      <c r="U23" s="1468"/>
      <c r="V23" s="1468"/>
      <c r="W23" s="1468"/>
      <c r="X23" s="1468"/>
      <c r="Y23" s="1468"/>
      <c r="Z23" s="1468"/>
      <c r="AA23" s="1468"/>
      <c r="AB23" s="1468"/>
      <c r="AC23" s="1468"/>
      <c r="AD23" s="1468"/>
      <c r="AE23" s="1468"/>
      <c r="AF23" s="1468"/>
      <c r="AG23" s="1468"/>
      <c r="AH23" s="1468"/>
      <c r="AI23" s="36"/>
    </row>
    <row r="24" spans="1:35" ht="6" customHeight="1">
      <c r="A24" s="35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36"/>
    </row>
    <row r="25" spans="1:35" ht="24" customHeight="1">
      <c r="A25" s="35"/>
      <c r="B25" s="1254" t="str">
        <f>IF(B_III_tyt_oper="","",B_III_tyt_oper)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5"/>
      <c r="AF25" s="1255"/>
      <c r="AG25" s="1255"/>
      <c r="AH25" s="1256"/>
      <c r="AI25" s="36"/>
    </row>
    <row r="26" spans="1:35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49"/>
      <c r="AF26" s="849"/>
      <c r="AG26" s="849"/>
      <c r="AH26" s="850"/>
      <c r="AI26" s="36"/>
    </row>
    <row r="27" spans="1:35">
      <c r="A27" s="35"/>
      <c r="B27" s="1462" t="s">
        <v>171</v>
      </c>
      <c r="C27" s="1462"/>
      <c r="D27" s="1462"/>
      <c r="E27" s="1462"/>
      <c r="F27" s="1462"/>
      <c r="G27" s="1462"/>
      <c r="H27" s="1462"/>
      <c r="I27" s="1462"/>
      <c r="J27" s="1462"/>
      <c r="K27" s="1462"/>
      <c r="L27" s="1462"/>
      <c r="M27" s="1462"/>
      <c r="N27" s="1462"/>
      <c r="O27" s="1462"/>
      <c r="P27" s="1462"/>
      <c r="Q27" s="1462"/>
      <c r="R27" s="1462"/>
      <c r="S27" s="1462"/>
      <c r="T27" s="1462"/>
      <c r="U27" s="1462"/>
      <c r="V27" s="1462"/>
      <c r="W27" s="1462"/>
      <c r="X27" s="1462"/>
      <c r="Y27" s="1462"/>
      <c r="Z27" s="1462"/>
      <c r="AA27" s="1462"/>
      <c r="AB27" s="1462"/>
      <c r="AC27" s="1462"/>
      <c r="AD27" s="1462"/>
      <c r="AE27" s="1462"/>
      <c r="AF27" s="1462"/>
      <c r="AG27" s="1462"/>
      <c r="AH27" s="1462"/>
      <c r="AI27" s="36"/>
    </row>
    <row r="28" spans="1:35" ht="6" customHeight="1">
      <c r="A28" s="35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36"/>
    </row>
    <row r="29" spans="1:35">
      <c r="A29" s="35"/>
      <c r="B29" s="1463" t="s">
        <v>172</v>
      </c>
      <c r="C29" s="1262"/>
      <c r="D29" s="1262"/>
      <c r="E29" s="1262"/>
      <c r="F29" s="1262"/>
      <c r="G29" s="1262"/>
      <c r="H29" s="1262"/>
      <c r="I29" s="1262"/>
      <c r="J29" s="1262"/>
      <c r="K29" s="1262"/>
      <c r="L29" s="1262"/>
      <c r="M29" s="1262"/>
      <c r="N29" s="1262"/>
      <c r="O29" s="1262"/>
      <c r="P29" s="1262"/>
      <c r="Q29" s="1262"/>
      <c r="R29" s="1262"/>
      <c r="S29" s="1262"/>
      <c r="T29" s="1262"/>
      <c r="U29" s="1262"/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36"/>
    </row>
    <row r="30" spans="1:35" ht="6" customHeight="1">
      <c r="A30" s="35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36"/>
    </row>
    <row r="31" spans="1:35">
      <c r="A31" s="35"/>
      <c r="B31" s="1264" t="s">
        <v>497</v>
      </c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1264"/>
      <c r="AG31" s="1264"/>
      <c r="AH31" s="1264"/>
      <c r="AI31" s="36"/>
    </row>
    <row r="32" spans="1:35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1264"/>
      <c r="AG32" s="1264"/>
      <c r="AH32" s="1264"/>
      <c r="AI32" s="36"/>
    </row>
    <row r="33" spans="1:36">
      <c r="A33" s="35"/>
      <c r="B33" s="1264"/>
      <c r="C33" s="1264"/>
      <c r="D33" s="1264"/>
      <c r="E33" s="1264"/>
      <c r="F33" s="1264"/>
      <c r="G33" s="1264"/>
      <c r="H33" s="1264"/>
      <c r="I33" s="1264"/>
      <c r="J33" s="1264"/>
      <c r="K33" s="1264"/>
      <c r="L33" s="1264"/>
      <c r="M33" s="1264"/>
      <c r="N33" s="1264"/>
      <c r="O33" s="1264"/>
      <c r="P33" s="1264"/>
      <c r="Q33" s="1264"/>
      <c r="R33" s="1264"/>
      <c r="S33" s="1264"/>
      <c r="T33" s="1264"/>
      <c r="U33" s="1264"/>
      <c r="V33" s="1264"/>
      <c r="W33" s="1264"/>
      <c r="X33" s="1264"/>
      <c r="Y33" s="1264"/>
      <c r="Z33" s="1264"/>
      <c r="AA33" s="1264"/>
      <c r="AB33" s="1264"/>
      <c r="AC33" s="1264"/>
      <c r="AD33" s="1264"/>
      <c r="AE33" s="1264"/>
      <c r="AF33" s="1264"/>
      <c r="AG33" s="1264"/>
      <c r="AH33" s="1264"/>
      <c r="AI33" s="36"/>
    </row>
    <row r="34" spans="1:36">
      <c r="A34" s="35"/>
      <c r="B34" s="1264"/>
      <c r="C34" s="1264"/>
      <c r="D34" s="1264"/>
      <c r="E34" s="1264"/>
      <c r="F34" s="1264"/>
      <c r="G34" s="1264"/>
      <c r="H34" s="1264"/>
      <c r="I34" s="1264"/>
      <c r="J34" s="1264"/>
      <c r="K34" s="1264"/>
      <c r="L34" s="1264"/>
      <c r="M34" s="1264"/>
      <c r="N34" s="1264"/>
      <c r="O34" s="1264"/>
      <c r="P34" s="1264"/>
      <c r="Q34" s="1264"/>
      <c r="R34" s="1264"/>
      <c r="S34" s="1264"/>
      <c r="T34" s="1264"/>
      <c r="U34" s="1264"/>
      <c r="V34" s="1264"/>
      <c r="W34" s="1264"/>
      <c r="X34" s="1264"/>
      <c r="Y34" s="1264"/>
      <c r="Z34" s="1264"/>
      <c r="AA34" s="1264"/>
      <c r="AB34" s="1264"/>
      <c r="AC34" s="1264"/>
      <c r="AD34" s="1264"/>
      <c r="AE34" s="1264"/>
      <c r="AF34" s="1264"/>
      <c r="AG34" s="1264"/>
      <c r="AH34" s="1264"/>
      <c r="AI34" s="36"/>
    </row>
    <row r="35" spans="1:36" ht="6" customHeight="1">
      <c r="A35" s="35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36"/>
    </row>
    <row r="36" spans="1:36" ht="24" customHeight="1">
      <c r="A36" s="35"/>
      <c r="B36" s="1254"/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1255"/>
      <c r="T36" s="1255"/>
      <c r="U36" s="1255"/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255"/>
      <c r="AH36" s="1256"/>
      <c r="AI36" s="36"/>
    </row>
    <row r="37" spans="1:36">
      <c r="A37" s="35"/>
      <c r="B37" s="848"/>
      <c r="C37" s="849"/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  <c r="O37" s="849"/>
      <c r="P37" s="849"/>
      <c r="Q37" s="849"/>
      <c r="R37" s="849"/>
      <c r="S37" s="849"/>
      <c r="T37" s="849"/>
      <c r="U37" s="849"/>
      <c r="V37" s="849"/>
      <c r="W37" s="849"/>
      <c r="X37" s="849"/>
      <c r="Y37" s="849"/>
      <c r="Z37" s="849"/>
      <c r="AA37" s="849"/>
      <c r="AB37" s="849"/>
      <c r="AC37" s="849"/>
      <c r="AD37" s="849"/>
      <c r="AE37" s="849"/>
      <c r="AF37" s="849"/>
      <c r="AG37" s="849"/>
      <c r="AH37" s="850"/>
      <c r="AI37" s="36"/>
    </row>
    <row r="38" spans="1:36" ht="6" customHeight="1">
      <c r="A38" s="35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1462"/>
      <c r="S38" s="1462"/>
      <c r="T38" s="1462"/>
      <c r="U38" s="1462"/>
      <c r="V38" s="1462"/>
      <c r="W38" s="1462"/>
      <c r="X38" s="1462"/>
      <c r="Y38" s="1462"/>
      <c r="Z38" s="1462"/>
      <c r="AA38" s="1462"/>
      <c r="AB38" s="1462"/>
      <c r="AC38" s="1462"/>
      <c r="AD38" s="1462"/>
      <c r="AE38" s="1462"/>
      <c r="AF38" s="1462"/>
      <c r="AG38" s="1462"/>
      <c r="AH38" s="1462"/>
      <c r="AI38" s="36"/>
    </row>
    <row r="39" spans="1:36" ht="16.5" customHeight="1">
      <c r="A39" s="35"/>
      <c r="B39" s="229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55"/>
      <c r="Q39" s="55"/>
      <c r="R39" s="55"/>
      <c r="S39" s="56"/>
      <c r="T39" s="17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  <c r="AI39" s="36"/>
    </row>
    <row r="40" spans="1:36" ht="16.5" customHeight="1">
      <c r="A40" s="35"/>
      <c r="B40" s="230"/>
      <c r="C40" s="1464"/>
      <c r="D40" s="1464"/>
      <c r="E40" s="1464"/>
      <c r="F40" s="1464"/>
      <c r="G40" s="1464"/>
      <c r="H40" s="1464"/>
      <c r="I40" s="1464"/>
      <c r="J40" s="1464"/>
      <c r="K40" s="1464"/>
      <c r="L40" s="1464"/>
      <c r="M40" s="1464"/>
      <c r="N40" s="1464"/>
      <c r="O40" s="1464"/>
      <c r="P40" s="1464"/>
      <c r="Q40" s="1464"/>
      <c r="R40" s="1464"/>
      <c r="S40" s="36"/>
      <c r="T40" s="171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230"/>
      <c r="C41" s="1464"/>
      <c r="D41" s="1464"/>
      <c r="E41" s="1464"/>
      <c r="F41" s="1464"/>
      <c r="G41" s="1464"/>
      <c r="H41" s="1464"/>
      <c r="I41" s="1464"/>
      <c r="J41" s="1464"/>
      <c r="K41" s="1464"/>
      <c r="L41" s="1464"/>
      <c r="M41" s="1464"/>
      <c r="N41" s="1464"/>
      <c r="O41" s="1464"/>
      <c r="P41" s="1464"/>
      <c r="Q41" s="1464"/>
      <c r="R41" s="1464"/>
      <c r="S41" s="36"/>
      <c r="T41" s="171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23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73"/>
      <c r="P42" s="173"/>
      <c r="Q42" s="173"/>
      <c r="R42" s="173"/>
      <c r="S42" s="169"/>
      <c r="T42" s="171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69"/>
      <c r="AI42" s="36"/>
    </row>
    <row r="43" spans="1:36" ht="24.4" customHeight="1">
      <c r="A43" s="35"/>
      <c r="B43" s="1484" t="s">
        <v>721</v>
      </c>
      <c r="C43" s="1484"/>
      <c r="D43" s="1484"/>
      <c r="E43" s="1484"/>
      <c r="F43" s="1484"/>
      <c r="G43" s="1484"/>
      <c r="H43" s="1484"/>
      <c r="I43" s="1484"/>
      <c r="J43" s="1484"/>
      <c r="K43" s="1484"/>
      <c r="L43" s="1484"/>
      <c r="M43" s="1484"/>
      <c r="N43" s="1484"/>
      <c r="O43" s="1484"/>
      <c r="P43" s="1484"/>
      <c r="Q43" s="1484"/>
      <c r="R43" s="1484"/>
      <c r="S43" s="1484"/>
      <c r="T43" s="232"/>
      <c r="U43" s="1275" t="s">
        <v>585</v>
      </c>
      <c r="V43" s="1275"/>
      <c r="W43" s="1275"/>
      <c r="X43" s="1275"/>
      <c r="Y43" s="1275"/>
      <c r="Z43" s="1275"/>
      <c r="AA43" s="1275"/>
      <c r="AB43" s="1275"/>
      <c r="AC43" s="1275"/>
      <c r="AD43" s="1275"/>
      <c r="AE43" s="1275"/>
      <c r="AF43" s="1275"/>
      <c r="AG43" s="1275"/>
      <c r="AH43" s="1275"/>
      <c r="AI43" s="36"/>
      <c r="AJ43" s="233"/>
    </row>
    <row r="44" spans="1:36" ht="6" customHeight="1">
      <c r="A44" s="3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234"/>
    </row>
    <row r="45" spans="1:36" ht="12.75" customHeight="1">
      <c r="A45" s="57"/>
      <c r="B45" s="1463" t="s">
        <v>174</v>
      </c>
      <c r="C45" s="1463"/>
      <c r="D45" s="1463"/>
      <c r="E45" s="1463"/>
      <c r="F45" s="1463"/>
      <c r="G45" s="1463"/>
      <c r="H45" s="1463"/>
      <c r="I45" s="1463"/>
      <c r="J45" s="1463"/>
      <c r="K45" s="1463"/>
      <c r="L45" s="1463"/>
      <c r="M45" s="1463"/>
      <c r="N45" s="1463"/>
      <c r="O45" s="1463"/>
      <c r="P45" s="1463"/>
      <c r="Q45" s="1463"/>
      <c r="R45" s="1463"/>
      <c r="S45" s="1463"/>
      <c r="T45" s="1463"/>
      <c r="U45" s="1463"/>
      <c r="V45" s="1463"/>
      <c r="W45" s="1463"/>
      <c r="X45" s="1463"/>
      <c r="Y45" s="1463"/>
      <c r="Z45" s="1463"/>
      <c r="AA45" s="1463"/>
      <c r="AB45" s="1463"/>
      <c r="AC45" s="1463"/>
      <c r="AD45" s="1463"/>
      <c r="AE45" s="1463"/>
      <c r="AF45" s="1463"/>
      <c r="AG45" s="1463"/>
      <c r="AH45" s="1463"/>
      <c r="AI45" s="234"/>
    </row>
    <row r="46" spans="1:36" ht="6" customHeight="1">
      <c r="A46" s="57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234"/>
    </row>
    <row r="47" spans="1:36" ht="24" customHeight="1">
      <c r="A47" s="35"/>
      <c r="B47" s="1254" t="str">
        <f>IF(B18="","",B18)</f>
        <v/>
      </c>
      <c r="C47" s="1255"/>
      <c r="D47" s="1255"/>
      <c r="E47" s="1255"/>
      <c r="F47" s="1255"/>
      <c r="G47" s="1255"/>
      <c r="H47" s="1255"/>
      <c r="I47" s="1255"/>
      <c r="J47" s="1255"/>
      <c r="K47" s="1255"/>
      <c r="L47" s="1255"/>
      <c r="M47" s="1255"/>
      <c r="N47" s="1255"/>
      <c r="O47" s="1255"/>
      <c r="P47" s="1255"/>
      <c r="Q47" s="1255"/>
      <c r="R47" s="1255"/>
      <c r="S47" s="1255"/>
      <c r="T47" s="1255"/>
      <c r="U47" s="1255"/>
      <c r="V47" s="1255"/>
      <c r="W47" s="1255"/>
      <c r="X47" s="1255"/>
      <c r="Y47" s="1255"/>
      <c r="Z47" s="1255"/>
      <c r="AA47" s="1255"/>
      <c r="AB47" s="1255"/>
      <c r="AC47" s="1255"/>
      <c r="AD47" s="1255"/>
      <c r="AE47" s="1255"/>
      <c r="AF47" s="1255"/>
      <c r="AG47" s="1255"/>
      <c r="AH47" s="1256"/>
      <c r="AI47" s="36"/>
    </row>
    <row r="48" spans="1:36">
      <c r="A48" s="35"/>
      <c r="B48" s="848"/>
      <c r="C48" s="849"/>
      <c r="D48" s="849"/>
      <c r="E48" s="849"/>
      <c r="F48" s="849"/>
      <c r="G48" s="849"/>
      <c r="H48" s="849"/>
      <c r="I48" s="849"/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  <c r="Y48" s="849"/>
      <c r="Z48" s="849"/>
      <c r="AA48" s="849"/>
      <c r="AB48" s="849"/>
      <c r="AC48" s="849"/>
      <c r="AD48" s="849"/>
      <c r="AE48" s="849"/>
      <c r="AF48" s="849"/>
      <c r="AG48" s="849"/>
      <c r="AH48" s="850"/>
      <c r="AI48" s="36"/>
    </row>
    <row r="49" spans="1:36">
      <c r="A49" s="35"/>
      <c r="B49" s="1462" t="s">
        <v>446</v>
      </c>
      <c r="C49" s="1462"/>
      <c r="D49" s="1462"/>
      <c r="E49" s="1462"/>
      <c r="F49" s="1462"/>
      <c r="G49" s="1462"/>
      <c r="H49" s="1462"/>
      <c r="I49" s="1462"/>
      <c r="J49" s="1462"/>
      <c r="K49" s="1462"/>
      <c r="L49" s="1462"/>
      <c r="M49" s="1462"/>
      <c r="N49" s="1462"/>
      <c r="O49" s="1462"/>
      <c r="P49" s="1462"/>
      <c r="Q49" s="1462"/>
      <c r="R49" s="1462"/>
      <c r="S49" s="1462"/>
      <c r="T49" s="1462"/>
      <c r="U49" s="1462"/>
      <c r="V49" s="1462"/>
      <c r="W49" s="1462"/>
      <c r="X49" s="1462"/>
      <c r="Y49" s="1462"/>
      <c r="Z49" s="1462"/>
      <c r="AA49" s="1462"/>
      <c r="AB49" s="1462"/>
      <c r="AC49" s="1462"/>
      <c r="AD49" s="1462"/>
      <c r="AE49" s="1462"/>
      <c r="AF49" s="1462"/>
      <c r="AG49" s="1462"/>
      <c r="AH49" s="1462"/>
      <c r="AI49" s="36"/>
    </row>
    <row r="50" spans="1:36" ht="6" customHeight="1">
      <c r="A50" s="57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34"/>
    </row>
    <row r="51" spans="1:36" ht="12.75" customHeight="1">
      <c r="A51" s="57"/>
      <c r="B51" s="1491" t="s">
        <v>458</v>
      </c>
      <c r="C51" s="1491"/>
      <c r="D51" s="1491"/>
      <c r="E51" s="1491"/>
      <c r="F51" s="1491"/>
      <c r="G51" s="1491"/>
      <c r="H51" s="1491"/>
      <c r="I51" s="1491"/>
      <c r="J51" s="1491"/>
      <c r="K51" s="1491"/>
      <c r="L51" s="1491"/>
      <c r="M51" s="1491"/>
      <c r="N51" s="1491"/>
      <c r="O51" s="1491"/>
      <c r="P51" s="1491"/>
      <c r="Q51" s="1491"/>
      <c r="R51" s="1491"/>
      <c r="S51" s="1491"/>
      <c r="T51" s="1491"/>
      <c r="U51" s="1491"/>
      <c r="V51" s="1491"/>
      <c r="W51" s="1491"/>
      <c r="X51" s="1491"/>
      <c r="Y51" s="1491"/>
      <c r="Z51" s="1491"/>
      <c r="AA51" s="1491"/>
      <c r="AB51" s="1491"/>
      <c r="AC51" s="1491"/>
      <c r="AD51" s="1491"/>
      <c r="AE51" s="1491"/>
      <c r="AF51" s="1491"/>
      <c r="AG51" s="1491"/>
      <c r="AH51" s="1491"/>
      <c r="AI51" s="234"/>
    </row>
    <row r="52" spans="1:36" ht="12.75" customHeight="1">
      <c r="A52" s="57"/>
      <c r="B52" s="1491"/>
      <c r="C52" s="1491"/>
      <c r="D52" s="1491"/>
      <c r="E52" s="1491"/>
      <c r="F52" s="1491"/>
      <c r="G52" s="1491"/>
      <c r="H52" s="1491"/>
      <c r="I52" s="1491"/>
      <c r="J52" s="1491"/>
      <c r="K52" s="1491"/>
      <c r="L52" s="1491"/>
      <c r="M52" s="1491"/>
      <c r="N52" s="1491"/>
      <c r="O52" s="1491"/>
      <c r="P52" s="1491"/>
      <c r="Q52" s="1491"/>
      <c r="R52" s="1491"/>
      <c r="S52" s="1491"/>
      <c r="T52" s="1491"/>
      <c r="U52" s="1491"/>
      <c r="V52" s="1491"/>
      <c r="W52" s="1491"/>
      <c r="X52" s="1491"/>
      <c r="Y52" s="1491"/>
      <c r="Z52" s="1491"/>
      <c r="AA52" s="1491"/>
      <c r="AB52" s="1491"/>
      <c r="AC52" s="1491"/>
      <c r="AD52" s="1491"/>
      <c r="AE52" s="1491"/>
      <c r="AF52" s="1491"/>
      <c r="AG52" s="1491"/>
      <c r="AH52" s="1491"/>
      <c r="AI52" s="234"/>
    </row>
    <row r="53" spans="1:36" ht="6" customHeight="1">
      <c r="A53" s="57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234"/>
    </row>
    <row r="54" spans="1:36" ht="15.75" customHeight="1">
      <c r="A54" s="35"/>
      <c r="B54" s="229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55"/>
      <c r="Q54" s="55"/>
      <c r="R54" s="55"/>
      <c r="S54" s="56"/>
      <c r="T54" s="171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36"/>
    </row>
    <row r="55" spans="1:36" ht="15.75" customHeight="1">
      <c r="A55" s="35"/>
      <c r="B55" s="230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7"/>
      <c r="P55" s="37"/>
      <c r="Q55" s="37"/>
      <c r="R55" s="37"/>
      <c r="S55" s="36"/>
      <c r="T55" s="17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6"/>
      <c r="AI55" s="36"/>
    </row>
    <row r="56" spans="1:36" ht="13.5" customHeight="1">
      <c r="A56" s="35"/>
      <c r="B56" s="230"/>
      <c r="C56" s="1490"/>
      <c r="D56" s="1490"/>
      <c r="E56" s="1490"/>
      <c r="F56" s="1490"/>
      <c r="G56" s="1490"/>
      <c r="H56" s="313"/>
      <c r="I56" s="95"/>
      <c r="J56" s="95"/>
      <c r="K56" s="194" t="s">
        <v>495</v>
      </c>
      <c r="L56" s="95"/>
      <c r="M56" s="95"/>
      <c r="N56" s="194" t="s">
        <v>495</v>
      </c>
      <c r="O56" s="95"/>
      <c r="P56" s="95"/>
      <c r="Q56" s="195"/>
      <c r="R56" s="195"/>
      <c r="S56" s="36"/>
      <c r="T56" s="171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>
      <c r="A57" s="35"/>
      <c r="B57" s="23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173"/>
      <c r="P57" s="173"/>
      <c r="Q57" s="173"/>
      <c r="R57" s="173"/>
      <c r="S57" s="169"/>
      <c r="T57" s="171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69"/>
      <c r="AI57" s="36"/>
    </row>
    <row r="58" spans="1:36" ht="24.75" customHeight="1">
      <c r="A58" s="35"/>
      <c r="B58" s="1484" t="s">
        <v>721</v>
      </c>
      <c r="C58" s="1484"/>
      <c r="D58" s="1484"/>
      <c r="E58" s="1484"/>
      <c r="F58" s="1484"/>
      <c r="G58" s="1484"/>
      <c r="H58" s="1484"/>
      <c r="I58" s="1484"/>
      <c r="J58" s="1484"/>
      <c r="K58" s="1484"/>
      <c r="L58" s="1484"/>
      <c r="M58" s="1484"/>
      <c r="N58" s="1484"/>
      <c r="O58" s="1484"/>
      <c r="P58" s="1484"/>
      <c r="Q58" s="1484"/>
      <c r="R58" s="1484"/>
      <c r="S58" s="1484"/>
      <c r="T58" s="232"/>
      <c r="U58" s="1275" t="s">
        <v>585</v>
      </c>
      <c r="V58" s="1275"/>
      <c r="W58" s="1275"/>
      <c r="X58" s="1275"/>
      <c r="Y58" s="1275"/>
      <c r="Z58" s="1275"/>
      <c r="AA58" s="1275"/>
      <c r="AB58" s="1275"/>
      <c r="AC58" s="1275"/>
      <c r="AD58" s="1275"/>
      <c r="AE58" s="1275"/>
      <c r="AF58" s="1275"/>
      <c r="AG58" s="1275"/>
      <c r="AH58" s="1275"/>
      <c r="AI58" s="36"/>
      <c r="AJ58" s="233"/>
    </row>
    <row r="59" spans="1:36" ht="12" customHeight="1">
      <c r="A59" s="1485" t="s">
        <v>498</v>
      </c>
      <c r="B59" s="1486"/>
      <c r="C59" s="1486"/>
      <c r="D59" s="1486"/>
      <c r="E59" s="1486"/>
      <c r="F59" s="1486"/>
      <c r="G59" s="1486"/>
      <c r="H59" s="1486"/>
      <c r="I59" s="1486"/>
      <c r="J59" s="1486"/>
      <c r="K59" s="1486"/>
      <c r="L59" s="1486"/>
      <c r="M59" s="1486"/>
      <c r="N59" s="1486"/>
      <c r="O59" s="1486"/>
      <c r="P59" s="1486"/>
      <c r="Q59" s="1486"/>
      <c r="R59" s="1486"/>
      <c r="S59" s="1486"/>
      <c r="T59" s="1486"/>
      <c r="U59" s="1486"/>
      <c r="V59" s="1486"/>
      <c r="W59" s="1486"/>
      <c r="X59" s="1486"/>
      <c r="Y59" s="1486"/>
      <c r="Z59" s="1486"/>
      <c r="AA59" s="1486"/>
      <c r="AB59" s="1486"/>
      <c r="AC59" s="1486"/>
      <c r="AD59" s="1486"/>
      <c r="AE59" s="1486"/>
      <c r="AF59" s="1486"/>
      <c r="AG59" s="1486"/>
      <c r="AH59" s="1486"/>
      <c r="AI59" s="236"/>
    </row>
    <row r="60" spans="1:36" ht="26.45" customHeight="1">
      <c r="A60" s="1487" t="s">
        <v>972</v>
      </c>
      <c r="B60" s="1488"/>
      <c r="C60" s="1488"/>
      <c r="D60" s="1488"/>
      <c r="E60" s="1488"/>
      <c r="F60" s="1488"/>
      <c r="G60" s="1488"/>
      <c r="H60" s="1488"/>
      <c r="I60" s="1488"/>
      <c r="J60" s="1488"/>
      <c r="K60" s="1488"/>
      <c r="L60" s="1488"/>
      <c r="M60" s="1488"/>
      <c r="N60" s="1488"/>
      <c r="O60" s="1488"/>
      <c r="P60" s="1488"/>
      <c r="Q60" s="1488"/>
      <c r="R60" s="1488"/>
      <c r="S60" s="1488"/>
      <c r="T60" s="1488"/>
      <c r="U60" s="1488"/>
      <c r="V60" s="1488"/>
      <c r="W60" s="1488"/>
      <c r="X60" s="1488"/>
      <c r="Y60" s="1488"/>
      <c r="Z60" s="1488"/>
      <c r="AA60" s="1488"/>
      <c r="AB60" s="1488"/>
      <c r="AC60" s="1488"/>
      <c r="AD60" s="1488"/>
      <c r="AE60" s="1488"/>
      <c r="AF60" s="1488"/>
      <c r="AG60" s="1488"/>
      <c r="AH60" s="1488"/>
      <c r="AI60" s="1489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37" zoomScale="115" zoomScaleNormal="100" zoomScaleSheetLayoutView="115" workbookViewId="0">
      <selection activeCell="B33" sqref="B33:AH33"/>
    </sheetView>
  </sheetViews>
  <sheetFormatPr defaultColWidth="9.140625" defaultRowHeight="12.75"/>
  <cols>
    <col min="1" max="1" width="2.5703125" style="168" customWidth="1"/>
    <col min="2" max="19" width="2.7109375" style="168" customWidth="1"/>
    <col min="20" max="20" width="3" style="168" customWidth="1"/>
    <col min="21" max="34" width="3.28515625" style="168" customWidth="1"/>
    <col min="35" max="35" width="2.5703125" style="168" customWidth="1"/>
    <col min="36" max="36" width="2.85546875" style="168" customWidth="1"/>
    <col min="37" max="16384" width="9.140625" style="168"/>
  </cols>
  <sheetData>
    <row r="1" spans="1:36" ht="12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20"/>
      <c r="AJ1" s="237"/>
    </row>
    <row r="2" spans="1:36" ht="15.75" customHeight="1">
      <c r="A2" s="1500"/>
      <c r="B2" s="1501"/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501"/>
      <c r="P2" s="1501"/>
      <c r="Q2" s="1501"/>
      <c r="R2" s="1501"/>
      <c r="S2" s="1501"/>
      <c r="T2" s="1501"/>
      <c r="U2" s="1501"/>
      <c r="V2" s="1501"/>
      <c r="W2" s="1501"/>
      <c r="X2" s="53"/>
      <c r="Y2" s="53"/>
      <c r="Z2" s="53"/>
      <c r="AA2" s="53"/>
      <c r="AB2" s="53"/>
      <c r="AC2" s="53"/>
      <c r="AD2" s="1248" t="s">
        <v>436</v>
      </c>
      <c r="AE2" s="1249"/>
      <c r="AF2" s="1249"/>
      <c r="AG2" s="1249"/>
      <c r="AH2" s="1250"/>
      <c r="AI2" s="106"/>
      <c r="AJ2" s="53"/>
    </row>
    <row r="3" spans="1:36" ht="6.75" customHeight="1">
      <c r="A3" s="1502"/>
      <c r="B3" s="1247"/>
      <c r="C3" s="1247"/>
      <c r="D3" s="1247"/>
      <c r="E3" s="1247"/>
      <c r="F3" s="1247"/>
      <c r="G3" s="1247"/>
      <c r="H3" s="1247"/>
      <c r="I3" s="1247"/>
      <c r="J3" s="1247"/>
      <c r="K3" s="1247"/>
      <c r="L3" s="1247"/>
      <c r="M3" s="1247"/>
      <c r="N3" s="1247"/>
      <c r="O3" s="1247"/>
      <c r="P3" s="1247"/>
      <c r="Q3" s="1247"/>
      <c r="R3" s="1247"/>
      <c r="S3" s="1247"/>
      <c r="T3" s="1247"/>
      <c r="U3" s="1247"/>
      <c r="V3" s="1247"/>
      <c r="W3" s="1247"/>
      <c r="X3" s="1247"/>
      <c r="Y3" s="1247"/>
      <c r="Z3" s="1247"/>
      <c r="AA3" s="1247"/>
      <c r="AB3" s="1247"/>
      <c r="AC3" s="1247"/>
      <c r="AD3" s="1247"/>
      <c r="AE3" s="1247"/>
      <c r="AF3" s="1247"/>
      <c r="AG3" s="1247"/>
      <c r="AH3" s="1247"/>
      <c r="AI3" s="1503"/>
      <c r="AJ3" s="238"/>
    </row>
    <row r="4" spans="1:36" ht="42" customHeight="1">
      <c r="A4" s="1477" t="s">
        <v>811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1504"/>
      <c r="Q4" s="1504"/>
      <c r="R4" s="1504"/>
      <c r="S4" s="1504"/>
      <c r="T4" s="1504"/>
      <c r="U4" s="1504"/>
      <c r="V4" s="1504"/>
      <c r="W4" s="1504"/>
      <c r="X4" s="1504"/>
      <c r="Y4" s="1504"/>
      <c r="Z4" s="1504"/>
      <c r="AA4" s="1504"/>
      <c r="AB4" s="1504"/>
      <c r="AC4" s="1504"/>
      <c r="AD4" s="1504"/>
      <c r="AE4" s="1504"/>
      <c r="AF4" s="1504"/>
      <c r="AG4" s="1504"/>
      <c r="AH4" s="1504"/>
      <c r="AI4" s="1505"/>
      <c r="AJ4" s="53"/>
    </row>
    <row r="5" spans="1:36">
      <c r="A5" s="105"/>
      <c r="B5" s="1482" t="s">
        <v>169</v>
      </c>
      <c r="C5" s="1262"/>
      <c r="D5" s="1262"/>
      <c r="E5" s="1262"/>
      <c r="F5" s="1262"/>
      <c r="G5" s="1262"/>
      <c r="H5" s="1262"/>
      <c r="I5" s="1262"/>
      <c r="J5" s="1262"/>
      <c r="K5" s="1262"/>
      <c r="L5" s="1262"/>
      <c r="M5" s="1262"/>
      <c r="N5" s="1262"/>
      <c r="O5" s="1262"/>
      <c r="P5" s="1262"/>
      <c r="Q5" s="1262"/>
      <c r="R5" s="1262"/>
      <c r="S5" s="1262"/>
      <c r="T5" s="1262"/>
      <c r="U5" s="1262"/>
      <c r="V5" s="1262"/>
      <c r="W5" s="1262"/>
      <c r="X5" s="1262"/>
      <c r="Y5" s="1262"/>
      <c r="Z5" s="1262"/>
      <c r="AA5" s="1262"/>
      <c r="AB5" s="1262"/>
      <c r="AC5" s="1262"/>
      <c r="AD5" s="1262"/>
      <c r="AE5" s="1262"/>
      <c r="AF5" s="1262"/>
      <c r="AG5" s="1262"/>
      <c r="AH5" s="1262"/>
      <c r="AI5" s="106"/>
    </row>
    <row r="6" spans="1:36" ht="6" customHeight="1">
      <c r="A6" s="10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6"/>
    </row>
    <row r="7" spans="1:36" ht="11.25" customHeight="1">
      <c r="A7" s="239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5"/>
      <c r="V7" s="1255"/>
      <c r="W7" s="1255"/>
      <c r="X7" s="1255"/>
      <c r="Y7" s="1255"/>
      <c r="Z7" s="1255"/>
      <c r="AA7" s="1255"/>
      <c r="AB7" s="1255"/>
      <c r="AC7" s="1255"/>
      <c r="AD7" s="1255"/>
      <c r="AE7" s="1255"/>
      <c r="AF7" s="1255"/>
      <c r="AG7" s="1255"/>
      <c r="AH7" s="1256"/>
      <c r="AI7" s="106"/>
    </row>
    <row r="8" spans="1:36" ht="11.25" customHeight="1">
      <c r="A8" s="239"/>
      <c r="B8" s="1495"/>
      <c r="C8" s="1496"/>
      <c r="D8" s="1496"/>
      <c r="E8" s="1496"/>
      <c r="F8" s="1496"/>
      <c r="G8" s="1496"/>
      <c r="H8" s="1496"/>
      <c r="I8" s="1496"/>
      <c r="J8" s="1496"/>
      <c r="K8" s="1496"/>
      <c r="L8" s="1496"/>
      <c r="M8" s="1496"/>
      <c r="N8" s="1496"/>
      <c r="O8" s="1496"/>
      <c r="P8" s="1496"/>
      <c r="Q8" s="1496"/>
      <c r="R8" s="1496"/>
      <c r="S8" s="1496"/>
      <c r="T8" s="1496"/>
      <c r="U8" s="1496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7"/>
      <c r="AI8" s="106"/>
    </row>
    <row r="9" spans="1:36" ht="11.25" customHeight="1">
      <c r="A9" s="105"/>
      <c r="B9" s="1495"/>
      <c r="C9" s="1496"/>
      <c r="D9" s="1496"/>
      <c r="E9" s="1496"/>
      <c r="F9" s="1496"/>
      <c r="G9" s="1496"/>
      <c r="H9" s="1496"/>
      <c r="I9" s="1496"/>
      <c r="J9" s="1496"/>
      <c r="K9" s="1496"/>
      <c r="L9" s="1496"/>
      <c r="M9" s="1496"/>
      <c r="N9" s="1496"/>
      <c r="O9" s="1496"/>
      <c r="P9" s="1496"/>
      <c r="Q9" s="1496"/>
      <c r="R9" s="1496"/>
      <c r="S9" s="1496"/>
      <c r="T9" s="1496"/>
      <c r="U9" s="1496"/>
      <c r="V9" s="1496"/>
      <c r="W9" s="1496"/>
      <c r="X9" s="1496"/>
      <c r="Y9" s="1496"/>
      <c r="Z9" s="1496"/>
      <c r="AA9" s="1496"/>
      <c r="AB9" s="1496"/>
      <c r="AC9" s="1496"/>
      <c r="AD9" s="1496"/>
      <c r="AE9" s="1496"/>
      <c r="AF9" s="1496"/>
      <c r="AG9" s="1496"/>
      <c r="AH9" s="1497"/>
      <c r="AI9" s="106"/>
    </row>
    <row r="10" spans="1:36" ht="11.25" customHeight="1">
      <c r="A10" s="105"/>
      <c r="B10" s="848"/>
      <c r="C10" s="849"/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  <c r="Q10" s="849"/>
      <c r="R10" s="849"/>
      <c r="S10" s="849"/>
      <c r="T10" s="849"/>
      <c r="U10" s="849"/>
      <c r="V10" s="849"/>
      <c r="W10" s="849"/>
      <c r="X10" s="849"/>
      <c r="Y10" s="849"/>
      <c r="Z10" s="849"/>
      <c r="AA10" s="849"/>
      <c r="AB10" s="849"/>
      <c r="AC10" s="849"/>
      <c r="AD10" s="849"/>
      <c r="AE10" s="849"/>
      <c r="AF10" s="849"/>
      <c r="AG10" s="849"/>
      <c r="AH10" s="850"/>
      <c r="AI10" s="106"/>
    </row>
    <row r="11" spans="1:36" ht="13.5">
      <c r="A11" s="105"/>
      <c r="B11" s="1465" t="s">
        <v>513</v>
      </c>
      <c r="C11" s="1466"/>
      <c r="D11" s="1466"/>
      <c r="E11" s="1466"/>
      <c r="F11" s="1466"/>
      <c r="G11" s="1466"/>
      <c r="H11" s="1466"/>
      <c r="I11" s="1466"/>
      <c r="J11" s="1466"/>
      <c r="K11" s="1466"/>
      <c r="L11" s="1466"/>
      <c r="M11" s="1466"/>
      <c r="N11" s="1466"/>
      <c r="O11" s="1466"/>
      <c r="P11" s="1466"/>
      <c r="Q11" s="1466"/>
      <c r="R11" s="1466"/>
      <c r="S11" s="1466"/>
      <c r="T11" s="1466"/>
      <c r="U11" s="1466"/>
      <c r="V11" s="1466"/>
      <c r="W11" s="1466"/>
      <c r="X11" s="1466"/>
      <c r="Y11" s="1466"/>
      <c r="Z11" s="1466"/>
      <c r="AA11" s="1466"/>
      <c r="AB11" s="1466"/>
      <c r="AC11" s="1466"/>
      <c r="AD11" s="1466"/>
      <c r="AE11" s="1466"/>
      <c r="AF11" s="1466"/>
      <c r="AG11" s="1466"/>
      <c r="AH11" s="1466"/>
      <c r="AI11" s="106"/>
    </row>
    <row r="12" spans="1:36" ht="6" customHeight="1">
      <c r="A12" s="10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06"/>
    </row>
    <row r="13" spans="1:36" ht="11.25" customHeight="1">
      <c r="A13" s="105"/>
      <c r="B13" s="1254"/>
      <c r="C13" s="1255"/>
      <c r="D13" s="1255"/>
      <c r="E13" s="1255"/>
      <c r="F13" s="1255"/>
      <c r="G13" s="1255"/>
      <c r="H13" s="1255"/>
      <c r="I13" s="1255"/>
      <c r="J13" s="1255"/>
      <c r="K13" s="1255"/>
      <c r="L13" s="1255"/>
      <c r="M13" s="1255"/>
      <c r="N13" s="1255"/>
      <c r="O13" s="1255"/>
      <c r="P13" s="1255"/>
      <c r="Q13" s="1255"/>
      <c r="R13" s="1255"/>
      <c r="S13" s="1255"/>
      <c r="T13" s="1255"/>
      <c r="U13" s="1255"/>
      <c r="V13" s="1255"/>
      <c r="W13" s="1255"/>
      <c r="X13" s="1255"/>
      <c r="Y13" s="1255"/>
      <c r="Z13" s="1255"/>
      <c r="AA13" s="1255"/>
      <c r="AB13" s="1255"/>
      <c r="AC13" s="1255"/>
      <c r="AD13" s="1255"/>
      <c r="AE13" s="1255"/>
      <c r="AF13" s="1255"/>
      <c r="AG13" s="1255"/>
      <c r="AH13" s="1256"/>
      <c r="AI13" s="106"/>
    </row>
    <row r="14" spans="1:36" ht="11.25" customHeight="1">
      <c r="A14" s="105"/>
      <c r="B14" s="1495"/>
      <c r="C14" s="1496"/>
      <c r="D14" s="1496"/>
      <c r="E14" s="1496"/>
      <c r="F14" s="1496"/>
      <c r="G14" s="1496"/>
      <c r="H14" s="1496"/>
      <c r="I14" s="1496"/>
      <c r="J14" s="1496"/>
      <c r="K14" s="1496"/>
      <c r="L14" s="1496"/>
      <c r="M14" s="1496"/>
      <c r="N14" s="1496"/>
      <c r="O14" s="1496"/>
      <c r="P14" s="1496"/>
      <c r="Q14" s="1496"/>
      <c r="R14" s="1496"/>
      <c r="S14" s="1496"/>
      <c r="T14" s="1496"/>
      <c r="U14" s="1496"/>
      <c r="V14" s="1496"/>
      <c r="W14" s="1496"/>
      <c r="X14" s="1496"/>
      <c r="Y14" s="1496"/>
      <c r="Z14" s="1496"/>
      <c r="AA14" s="1496"/>
      <c r="AB14" s="1496"/>
      <c r="AC14" s="1496"/>
      <c r="AD14" s="1496"/>
      <c r="AE14" s="1496"/>
      <c r="AF14" s="1496"/>
      <c r="AG14" s="1496"/>
      <c r="AH14" s="1497"/>
      <c r="AI14" s="106"/>
    </row>
    <row r="15" spans="1:36" ht="11.25" customHeight="1">
      <c r="A15" s="105"/>
      <c r="B15" s="1495"/>
      <c r="C15" s="1496"/>
      <c r="D15" s="1496"/>
      <c r="E15" s="1496"/>
      <c r="F15" s="1496"/>
      <c r="G15" s="1496"/>
      <c r="H15" s="1496"/>
      <c r="I15" s="1496"/>
      <c r="J15" s="1496"/>
      <c r="K15" s="1496"/>
      <c r="L15" s="1496"/>
      <c r="M15" s="1496"/>
      <c r="N15" s="1496"/>
      <c r="O15" s="1496"/>
      <c r="P15" s="1496"/>
      <c r="Q15" s="1496"/>
      <c r="R15" s="1496"/>
      <c r="S15" s="1496"/>
      <c r="T15" s="1496"/>
      <c r="U15" s="1496"/>
      <c r="V15" s="1496"/>
      <c r="W15" s="1496"/>
      <c r="X15" s="1496"/>
      <c r="Y15" s="1496"/>
      <c r="Z15" s="1496"/>
      <c r="AA15" s="1496"/>
      <c r="AB15" s="1496"/>
      <c r="AC15" s="1496"/>
      <c r="AD15" s="1496"/>
      <c r="AE15" s="1496"/>
      <c r="AF15" s="1496"/>
      <c r="AG15" s="1496"/>
      <c r="AH15" s="1497"/>
      <c r="AI15" s="106"/>
    </row>
    <row r="16" spans="1:36" ht="11.25" customHeight="1">
      <c r="A16" s="10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49"/>
      <c r="AF16" s="849"/>
      <c r="AG16" s="849"/>
      <c r="AH16" s="850"/>
      <c r="AI16" s="106"/>
    </row>
    <row r="17" spans="1:35" ht="13.5">
      <c r="A17" s="227"/>
      <c r="B17" s="1466" t="s">
        <v>514</v>
      </c>
      <c r="C17" s="1466"/>
      <c r="D17" s="1466"/>
      <c r="E17" s="1466"/>
      <c r="F17" s="1466"/>
      <c r="G17" s="1466"/>
      <c r="H17" s="1466"/>
      <c r="I17" s="1466"/>
      <c r="J17" s="1466"/>
      <c r="K17" s="1466"/>
      <c r="L17" s="1466"/>
      <c r="M17" s="1466"/>
      <c r="N17" s="1466"/>
      <c r="O17" s="1466"/>
      <c r="P17" s="1466"/>
      <c r="Q17" s="1466"/>
      <c r="R17" s="1466"/>
      <c r="S17" s="1466"/>
      <c r="T17" s="1466"/>
      <c r="U17" s="1466"/>
      <c r="V17" s="1466"/>
      <c r="W17" s="1466"/>
      <c r="X17" s="1466"/>
      <c r="Y17" s="1466"/>
      <c r="Z17" s="1466"/>
      <c r="AA17" s="1466"/>
      <c r="AB17" s="1466"/>
      <c r="AC17" s="1466"/>
      <c r="AD17" s="1466"/>
      <c r="AE17" s="1466"/>
      <c r="AF17" s="1466"/>
      <c r="AG17" s="1466"/>
      <c r="AH17" s="1466"/>
      <c r="AI17" s="106"/>
    </row>
    <row r="18" spans="1:35" ht="6" customHeight="1">
      <c r="A18" s="105"/>
      <c r="B18" s="1467"/>
      <c r="C18" s="1467"/>
      <c r="D18" s="1467"/>
      <c r="E18" s="1467"/>
      <c r="F18" s="1467"/>
      <c r="G18" s="1467"/>
      <c r="H18" s="1467"/>
      <c r="I18" s="1467"/>
      <c r="J18" s="1467"/>
      <c r="K18" s="1467"/>
      <c r="L18" s="1467"/>
      <c r="M18" s="1467"/>
      <c r="N18" s="1467"/>
      <c r="O18" s="1467"/>
      <c r="P18" s="1467"/>
      <c r="Q18" s="1467"/>
      <c r="R18" s="1467"/>
      <c r="S18" s="1467"/>
      <c r="T18" s="1467"/>
      <c r="U18" s="1467"/>
      <c r="V18" s="1467"/>
      <c r="W18" s="1467"/>
      <c r="X18" s="1467"/>
      <c r="Y18" s="1467"/>
      <c r="Z18" s="1467"/>
      <c r="AA18" s="228"/>
      <c r="AB18" s="228"/>
      <c r="AC18" s="228"/>
      <c r="AD18" s="228"/>
      <c r="AE18" s="228"/>
      <c r="AF18" s="228"/>
      <c r="AG18" s="228"/>
      <c r="AH18" s="228"/>
      <c r="AI18" s="106"/>
    </row>
    <row r="19" spans="1:35">
      <c r="A19" s="105"/>
      <c r="B19" s="1463" t="s">
        <v>170</v>
      </c>
      <c r="C19" s="1463"/>
      <c r="D19" s="1463"/>
      <c r="E19" s="1463"/>
      <c r="F19" s="1463"/>
      <c r="G19" s="1463"/>
      <c r="H19" s="1463"/>
      <c r="I19" s="1463"/>
      <c r="J19" s="1463"/>
      <c r="K19" s="1463"/>
      <c r="L19" s="1463"/>
      <c r="M19" s="1463"/>
      <c r="N19" s="1463"/>
      <c r="O19" s="1463"/>
      <c r="P19" s="1463"/>
      <c r="Q19" s="1463"/>
      <c r="R19" s="1463"/>
      <c r="S19" s="1463"/>
      <c r="T19" s="1463"/>
      <c r="U19" s="1463"/>
      <c r="V19" s="1463"/>
      <c r="W19" s="1463"/>
      <c r="X19" s="1463"/>
      <c r="Y19" s="1463"/>
      <c r="Z19" s="1463"/>
      <c r="AA19" s="1463"/>
      <c r="AB19" s="1463"/>
      <c r="AC19" s="1463"/>
      <c r="AD19" s="1463"/>
      <c r="AE19" s="1463"/>
      <c r="AF19" s="1463"/>
      <c r="AG19" s="1463"/>
      <c r="AH19" s="1463"/>
      <c r="AI19" s="106"/>
    </row>
    <row r="20" spans="1:35" ht="6" customHeight="1">
      <c r="A20" s="10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228"/>
      <c r="AB20" s="228"/>
      <c r="AC20" s="228"/>
      <c r="AD20" s="228"/>
      <c r="AE20" s="228"/>
      <c r="AF20" s="228"/>
      <c r="AG20" s="228"/>
      <c r="AH20" s="228"/>
      <c r="AI20" s="106"/>
    </row>
    <row r="21" spans="1:35" ht="11.25" customHeight="1">
      <c r="A21" s="105"/>
      <c r="B21" s="1254" t="str">
        <f>IF(Zal_B_VII_B111!B18="","",Zal_B_VII_B111!B18)</f>
        <v/>
      </c>
      <c r="C21" s="1255"/>
      <c r="D21" s="1255"/>
      <c r="E21" s="1255"/>
      <c r="F21" s="1255"/>
      <c r="G21" s="1255"/>
      <c r="H21" s="1255"/>
      <c r="I21" s="1255"/>
      <c r="J21" s="1255"/>
      <c r="K21" s="1255"/>
      <c r="L21" s="1255"/>
      <c r="M21" s="1255"/>
      <c r="N21" s="1255"/>
      <c r="O21" s="1255"/>
      <c r="P21" s="1255"/>
      <c r="Q21" s="1255"/>
      <c r="R21" s="1255"/>
      <c r="S21" s="1255"/>
      <c r="T21" s="1255"/>
      <c r="U21" s="1255"/>
      <c r="V21" s="1255"/>
      <c r="W21" s="1255"/>
      <c r="X21" s="1255"/>
      <c r="Y21" s="1255"/>
      <c r="Z21" s="1255"/>
      <c r="AA21" s="1255"/>
      <c r="AB21" s="1255"/>
      <c r="AC21" s="1255"/>
      <c r="AD21" s="1255"/>
      <c r="AE21" s="1255"/>
      <c r="AF21" s="1255"/>
      <c r="AG21" s="1255"/>
      <c r="AH21" s="1256"/>
      <c r="AI21" s="106"/>
    </row>
    <row r="22" spans="1:35" ht="11.25" customHeight="1">
      <c r="A22" s="105"/>
      <c r="B22" s="1495"/>
      <c r="C22" s="1496"/>
      <c r="D22" s="1496"/>
      <c r="E22" s="1496"/>
      <c r="F22" s="1496"/>
      <c r="G22" s="1496"/>
      <c r="H22" s="1496"/>
      <c r="I22" s="1496"/>
      <c r="J22" s="1496"/>
      <c r="K22" s="1496"/>
      <c r="L22" s="1496"/>
      <c r="M22" s="1496"/>
      <c r="N22" s="1496"/>
      <c r="O22" s="1496"/>
      <c r="P22" s="1496"/>
      <c r="Q22" s="1496"/>
      <c r="R22" s="1496"/>
      <c r="S22" s="1496"/>
      <c r="T22" s="1496"/>
      <c r="U22" s="1496"/>
      <c r="V22" s="1496"/>
      <c r="W22" s="1496"/>
      <c r="X22" s="1496"/>
      <c r="Y22" s="1496"/>
      <c r="Z22" s="1496"/>
      <c r="AA22" s="1496"/>
      <c r="AB22" s="1496"/>
      <c r="AC22" s="1496"/>
      <c r="AD22" s="1496"/>
      <c r="AE22" s="1496"/>
      <c r="AF22" s="1496"/>
      <c r="AG22" s="1496"/>
      <c r="AH22" s="1497"/>
      <c r="AI22" s="106"/>
    </row>
    <row r="23" spans="1:35" ht="11.25" customHeight="1">
      <c r="A23" s="105"/>
      <c r="B23" s="848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  <c r="Y23" s="849"/>
      <c r="Z23" s="849"/>
      <c r="AA23" s="849"/>
      <c r="AB23" s="849"/>
      <c r="AC23" s="849"/>
      <c r="AD23" s="849"/>
      <c r="AE23" s="849"/>
      <c r="AF23" s="849"/>
      <c r="AG23" s="849"/>
      <c r="AH23" s="850"/>
      <c r="AI23" s="106"/>
    </row>
    <row r="24" spans="1:35">
      <c r="A24" s="105"/>
      <c r="B24" s="1462" t="s">
        <v>447</v>
      </c>
      <c r="C24" s="1462"/>
      <c r="D24" s="1462"/>
      <c r="E24" s="1462"/>
      <c r="F24" s="1462"/>
      <c r="G24" s="1462"/>
      <c r="H24" s="1462"/>
      <c r="I24" s="1462"/>
      <c r="J24" s="1462"/>
      <c r="K24" s="1462"/>
      <c r="L24" s="1462"/>
      <c r="M24" s="1462"/>
      <c r="N24" s="1462"/>
      <c r="O24" s="1462"/>
      <c r="P24" s="1462"/>
      <c r="Q24" s="1462"/>
      <c r="R24" s="1462"/>
      <c r="S24" s="1462"/>
      <c r="T24" s="1462"/>
      <c r="U24" s="1462"/>
      <c r="V24" s="1462"/>
      <c r="W24" s="1462"/>
      <c r="X24" s="1462"/>
      <c r="Y24" s="1462"/>
      <c r="Z24" s="1462"/>
      <c r="AA24" s="1462"/>
      <c r="AB24" s="1462"/>
      <c r="AC24" s="1462"/>
      <c r="AD24" s="1462"/>
      <c r="AE24" s="1462"/>
      <c r="AF24" s="1462"/>
      <c r="AG24" s="1462"/>
      <c r="AH24" s="1462"/>
      <c r="AI24" s="106"/>
    </row>
    <row r="25" spans="1:35" ht="6" customHeight="1">
      <c r="A25" s="10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106"/>
    </row>
    <row r="26" spans="1:35" ht="17.25" customHeight="1">
      <c r="A26" s="105"/>
      <c r="B26" s="1264" t="s">
        <v>500</v>
      </c>
      <c r="C26" s="1499"/>
      <c r="D26" s="1499"/>
      <c r="E26" s="1499"/>
      <c r="F26" s="1499"/>
      <c r="G26" s="1499"/>
      <c r="H26" s="1499"/>
      <c r="I26" s="1499"/>
      <c r="J26" s="1499"/>
      <c r="K26" s="1499"/>
      <c r="L26" s="1499"/>
      <c r="M26" s="1499"/>
      <c r="N26" s="1499"/>
      <c r="O26" s="1499"/>
      <c r="P26" s="1499"/>
      <c r="Q26" s="1499"/>
      <c r="R26" s="1499"/>
      <c r="S26" s="1499"/>
      <c r="T26" s="1499"/>
      <c r="U26" s="1499"/>
      <c r="V26" s="1499"/>
      <c r="W26" s="1499"/>
      <c r="X26" s="1499"/>
      <c r="Y26" s="1499"/>
      <c r="Z26" s="1499"/>
      <c r="AA26" s="1499"/>
      <c r="AB26" s="1499"/>
      <c r="AC26" s="1499"/>
      <c r="AD26" s="1499"/>
      <c r="AE26" s="1499"/>
      <c r="AF26" s="1499"/>
      <c r="AG26" s="1499"/>
      <c r="AH26" s="1499"/>
      <c r="AI26" s="106"/>
    </row>
    <row r="27" spans="1:35" ht="22.5" customHeight="1">
      <c r="A27" s="105"/>
      <c r="B27" s="1499"/>
      <c r="C27" s="1499"/>
      <c r="D27" s="1499"/>
      <c r="E27" s="1499"/>
      <c r="F27" s="1499"/>
      <c r="G27" s="1499"/>
      <c r="H27" s="1499"/>
      <c r="I27" s="1499"/>
      <c r="J27" s="1499"/>
      <c r="K27" s="1499"/>
      <c r="L27" s="1499"/>
      <c r="M27" s="1499"/>
      <c r="N27" s="1499"/>
      <c r="O27" s="1499"/>
      <c r="P27" s="1499"/>
      <c r="Q27" s="1499"/>
      <c r="R27" s="1499"/>
      <c r="S27" s="1499"/>
      <c r="T27" s="1499"/>
      <c r="U27" s="1499"/>
      <c r="V27" s="1499"/>
      <c r="W27" s="1499"/>
      <c r="X27" s="1499"/>
      <c r="Y27" s="1499"/>
      <c r="Z27" s="1499"/>
      <c r="AA27" s="1499"/>
      <c r="AB27" s="1499"/>
      <c r="AC27" s="1499"/>
      <c r="AD27" s="1499"/>
      <c r="AE27" s="1499"/>
      <c r="AF27" s="1499"/>
      <c r="AG27" s="1499"/>
      <c r="AH27" s="1499"/>
      <c r="AI27" s="106"/>
    </row>
    <row r="28" spans="1:35">
      <c r="A28" s="105"/>
      <c r="B28" s="1499"/>
      <c r="C28" s="1499"/>
      <c r="D28" s="1499"/>
      <c r="E28" s="1499"/>
      <c r="F28" s="1499"/>
      <c r="G28" s="1499"/>
      <c r="H28" s="1499"/>
      <c r="I28" s="1499"/>
      <c r="J28" s="1499"/>
      <c r="K28" s="1499"/>
      <c r="L28" s="1499"/>
      <c r="M28" s="1499"/>
      <c r="N28" s="1499"/>
      <c r="O28" s="1499"/>
      <c r="P28" s="1499"/>
      <c r="Q28" s="1499"/>
      <c r="R28" s="1499"/>
      <c r="S28" s="1499"/>
      <c r="T28" s="1499"/>
      <c r="U28" s="1499"/>
      <c r="V28" s="1499"/>
      <c r="W28" s="1499"/>
      <c r="X28" s="1499"/>
      <c r="Y28" s="1499"/>
      <c r="Z28" s="1499"/>
      <c r="AA28" s="1499"/>
      <c r="AB28" s="1499"/>
      <c r="AC28" s="1499"/>
      <c r="AD28" s="1499"/>
      <c r="AE28" s="1499"/>
      <c r="AF28" s="1499"/>
      <c r="AG28" s="1499"/>
      <c r="AH28" s="1499"/>
      <c r="AI28" s="106"/>
    </row>
    <row r="29" spans="1:35" ht="6" customHeight="1">
      <c r="A29" s="105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106"/>
    </row>
    <row r="30" spans="1:35" ht="10.5" customHeight="1">
      <c r="A30" s="105"/>
      <c r="B30" s="1254" t="str">
        <f>IF(B_III_tyt_oper="","",B_III_tyt_oper)</f>
        <v/>
      </c>
      <c r="C30" s="1255"/>
      <c r="D30" s="1255"/>
      <c r="E30" s="1255"/>
      <c r="F30" s="1255"/>
      <c r="G30" s="1255"/>
      <c r="H30" s="1255"/>
      <c r="I30" s="1255"/>
      <c r="J30" s="1255"/>
      <c r="K30" s="1255"/>
      <c r="L30" s="1255"/>
      <c r="M30" s="1255"/>
      <c r="N30" s="1255"/>
      <c r="O30" s="1255"/>
      <c r="P30" s="1255"/>
      <c r="Q30" s="1255"/>
      <c r="R30" s="1255"/>
      <c r="S30" s="1255"/>
      <c r="T30" s="1255"/>
      <c r="U30" s="1255"/>
      <c r="V30" s="1255"/>
      <c r="W30" s="1255"/>
      <c r="X30" s="1255"/>
      <c r="Y30" s="1255"/>
      <c r="Z30" s="1255"/>
      <c r="AA30" s="1255"/>
      <c r="AB30" s="1255"/>
      <c r="AC30" s="1255"/>
      <c r="AD30" s="1255"/>
      <c r="AE30" s="1255"/>
      <c r="AF30" s="1255"/>
      <c r="AG30" s="1255"/>
      <c r="AH30" s="1256"/>
      <c r="AI30" s="106"/>
    </row>
    <row r="31" spans="1:35" ht="10.5" customHeight="1">
      <c r="A31" s="105"/>
      <c r="B31" s="1495"/>
      <c r="C31" s="1496"/>
      <c r="D31" s="1496"/>
      <c r="E31" s="1496"/>
      <c r="F31" s="1496"/>
      <c r="G31" s="1496"/>
      <c r="H31" s="1496"/>
      <c r="I31" s="1496"/>
      <c r="J31" s="1496"/>
      <c r="K31" s="1496"/>
      <c r="L31" s="1496"/>
      <c r="M31" s="1496"/>
      <c r="N31" s="1496"/>
      <c r="O31" s="1496"/>
      <c r="P31" s="1496"/>
      <c r="Q31" s="1496"/>
      <c r="R31" s="1496"/>
      <c r="S31" s="1496"/>
      <c r="T31" s="1496"/>
      <c r="U31" s="1496"/>
      <c r="V31" s="1496"/>
      <c r="W31" s="1496"/>
      <c r="X31" s="1496"/>
      <c r="Y31" s="1496"/>
      <c r="Z31" s="1496"/>
      <c r="AA31" s="1496"/>
      <c r="AB31" s="1496"/>
      <c r="AC31" s="1496"/>
      <c r="AD31" s="1496"/>
      <c r="AE31" s="1496"/>
      <c r="AF31" s="1496"/>
      <c r="AG31" s="1496"/>
      <c r="AH31" s="1497"/>
      <c r="AI31" s="106"/>
    </row>
    <row r="32" spans="1:35" ht="10.5" customHeight="1">
      <c r="A32" s="105"/>
      <c r="B32" s="848"/>
      <c r="C32" s="849"/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49"/>
      <c r="U32" s="849"/>
      <c r="V32" s="849"/>
      <c r="W32" s="849"/>
      <c r="X32" s="849"/>
      <c r="Y32" s="849"/>
      <c r="Z32" s="849"/>
      <c r="AA32" s="849"/>
      <c r="AB32" s="849"/>
      <c r="AC32" s="849"/>
      <c r="AD32" s="849"/>
      <c r="AE32" s="849"/>
      <c r="AF32" s="849"/>
      <c r="AG32" s="849"/>
      <c r="AH32" s="850"/>
      <c r="AI32" s="106"/>
    </row>
    <row r="33" spans="1:35">
      <c r="A33" s="105"/>
      <c r="B33" s="1462" t="s">
        <v>171</v>
      </c>
      <c r="C33" s="1462"/>
      <c r="D33" s="1462"/>
      <c r="E33" s="1462"/>
      <c r="F33" s="1462"/>
      <c r="G33" s="1462"/>
      <c r="H33" s="1462"/>
      <c r="I33" s="1462"/>
      <c r="J33" s="1462"/>
      <c r="K33" s="1462"/>
      <c r="L33" s="1462"/>
      <c r="M33" s="1462"/>
      <c r="N33" s="1462"/>
      <c r="O33" s="1462"/>
      <c r="P33" s="1462"/>
      <c r="Q33" s="1462"/>
      <c r="R33" s="1462"/>
      <c r="S33" s="1462"/>
      <c r="T33" s="1462"/>
      <c r="U33" s="1462"/>
      <c r="V33" s="1462"/>
      <c r="W33" s="1462"/>
      <c r="X33" s="1462"/>
      <c r="Y33" s="1462"/>
      <c r="Z33" s="1462"/>
      <c r="AA33" s="1462"/>
      <c r="AB33" s="1462"/>
      <c r="AC33" s="1462"/>
      <c r="AD33" s="1462"/>
      <c r="AE33" s="1462"/>
      <c r="AF33" s="1462"/>
      <c r="AG33" s="1462"/>
      <c r="AH33" s="1462"/>
      <c r="AI33" s="106"/>
    </row>
    <row r="34" spans="1:35">
      <c r="A34" s="105"/>
      <c r="B34" s="1463" t="s">
        <v>175</v>
      </c>
      <c r="C34" s="1463"/>
      <c r="D34" s="1463"/>
      <c r="E34" s="1463"/>
      <c r="F34" s="1463"/>
      <c r="G34" s="1463"/>
      <c r="H34" s="1463"/>
      <c r="I34" s="1463"/>
      <c r="J34" s="1463"/>
      <c r="K34" s="1463"/>
      <c r="L34" s="1463"/>
      <c r="M34" s="1463"/>
      <c r="N34" s="1463"/>
      <c r="O34" s="1463"/>
      <c r="P34" s="1463"/>
      <c r="Q34" s="1463"/>
      <c r="R34" s="1463"/>
      <c r="S34" s="1463"/>
      <c r="T34" s="1463"/>
      <c r="U34" s="1463"/>
      <c r="V34" s="1463"/>
      <c r="W34" s="1463"/>
      <c r="X34" s="1463"/>
      <c r="Y34" s="1463"/>
      <c r="Z34" s="1463"/>
      <c r="AA34" s="1463"/>
      <c r="AB34" s="1463"/>
      <c r="AC34" s="1463"/>
      <c r="AD34" s="1463"/>
      <c r="AE34" s="1463"/>
      <c r="AF34" s="1463"/>
      <c r="AG34" s="1463"/>
      <c r="AH34" s="1463"/>
      <c r="AI34" s="106"/>
    </row>
    <row r="35" spans="1:35" ht="6" customHeight="1">
      <c r="A35" s="10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106"/>
    </row>
    <row r="36" spans="1:35">
      <c r="A36" s="105"/>
      <c r="B36" s="1264" t="s">
        <v>501</v>
      </c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  <c r="AC36" s="1264"/>
      <c r="AD36" s="1264"/>
      <c r="AE36" s="1264"/>
      <c r="AF36" s="1264"/>
      <c r="AG36" s="1264"/>
      <c r="AH36" s="1264"/>
      <c r="AI36" s="106"/>
    </row>
    <row r="37" spans="1:35">
      <c r="A37" s="105"/>
      <c r="B37" s="1264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  <c r="O37" s="1264"/>
      <c r="P37" s="1264"/>
      <c r="Q37" s="1264"/>
      <c r="R37" s="1264"/>
      <c r="S37" s="1264"/>
      <c r="T37" s="1264"/>
      <c r="U37" s="1264"/>
      <c r="V37" s="1264"/>
      <c r="W37" s="1264"/>
      <c r="X37" s="1264"/>
      <c r="Y37" s="1264"/>
      <c r="Z37" s="1264"/>
      <c r="AA37" s="1264"/>
      <c r="AB37" s="1264"/>
      <c r="AC37" s="1264"/>
      <c r="AD37" s="1264"/>
      <c r="AE37" s="1264"/>
      <c r="AF37" s="1264"/>
      <c r="AG37" s="1264"/>
      <c r="AH37" s="1264"/>
      <c r="AI37" s="106"/>
    </row>
    <row r="38" spans="1:35">
      <c r="A38" s="105"/>
      <c r="B38" s="1264"/>
      <c r="C38" s="1264"/>
      <c r="D38" s="1264"/>
      <c r="E38" s="1264"/>
      <c r="F38" s="1264"/>
      <c r="G38" s="1264"/>
      <c r="H38" s="1264"/>
      <c r="I38" s="1264"/>
      <c r="J38" s="1264"/>
      <c r="K38" s="1264"/>
      <c r="L38" s="1264"/>
      <c r="M38" s="1264"/>
      <c r="N38" s="1264"/>
      <c r="O38" s="1264"/>
      <c r="P38" s="1264"/>
      <c r="Q38" s="1264"/>
      <c r="R38" s="1264"/>
      <c r="S38" s="1264"/>
      <c r="T38" s="1264"/>
      <c r="U38" s="1264"/>
      <c r="V38" s="1264"/>
      <c r="W38" s="1264"/>
      <c r="X38" s="1264"/>
      <c r="Y38" s="1264"/>
      <c r="Z38" s="1264"/>
      <c r="AA38" s="1264"/>
      <c r="AB38" s="1264"/>
      <c r="AC38" s="1264"/>
      <c r="AD38" s="1264"/>
      <c r="AE38" s="1264"/>
      <c r="AF38" s="1264"/>
      <c r="AG38" s="1264"/>
      <c r="AH38" s="1264"/>
      <c r="AI38" s="106"/>
    </row>
    <row r="39" spans="1:35">
      <c r="A39" s="105"/>
      <c r="B39" s="1264"/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4"/>
      <c r="N39" s="1264"/>
      <c r="O39" s="1264"/>
      <c r="P39" s="1264"/>
      <c r="Q39" s="1264"/>
      <c r="R39" s="1264"/>
      <c r="S39" s="1264"/>
      <c r="T39" s="1264"/>
      <c r="U39" s="1264"/>
      <c r="V39" s="1264"/>
      <c r="W39" s="1264"/>
      <c r="X39" s="1264"/>
      <c r="Y39" s="1264"/>
      <c r="Z39" s="1264"/>
      <c r="AA39" s="1264"/>
      <c r="AB39" s="1264"/>
      <c r="AC39" s="1264"/>
      <c r="AD39" s="1264"/>
      <c r="AE39" s="1264"/>
      <c r="AF39" s="1264"/>
      <c r="AG39" s="1264"/>
      <c r="AH39" s="1264"/>
      <c r="AI39" s="106"/>
    </row>
    <row r="40" spans="1:35" ht="6" customHeight="1">
      <c r="A40" s="105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06"/>
    </row>
    <row r="41" spans="1:35">
      <c r="A41" s="105"/>
      <c r="B41" s="1254"/>
      <c r="C41" s="1255"/>
      <c r="D41" s="1255"/>
      <c r="E41" s="1255"/>
      <c r="F41" s="1255"/>
      <c r="G41" s="1255"/>
      <c r="H41" s="1255"/>
      <c r="I41" s="1255"/>
      <c r="J41" s="1255"/>
      <c r="K41" s="1255"/>
      <c r="L41" s="1255"/>
      <c r="M41" s="1255"/>
      <c r="N41" s="1255"/>
      <c r="O41" s="1255"/>
      <c r="P41" s="1255"/>
      <c r="Q41" s="1255"/>
      <c r="R41" s="1255"/>
      <c r="S41" s="1255"/>
      <c r="T41" s="1255"/>
      <c r="U41" s="1255"/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6"/>
      <c r="AI41" s="106"/>
    </row>
    <row r="42" spans="1:35">
      <c r="A42" s="105"/>
      <c r="B42" s="1495"/>
      <c r="C42" s="1496"/>
      <c r="D42" s="1496"/>
      <c r="E42" s="1496"/>
      <c r="F42" s="1496"/>
      <c r="G42" s="1496"/>
      <c r="H42" s="1496"/>
      <c r="I42" s="1496"/>
      <c r="J42" s="1496"/>
      <c r="K42" s="1496"/>
      <c r="L42" s="1496"/>
      <c r="M42" s="1496"/>
      <c r="N42" s="1496"/>
      <c r="O42" s="1496"/>
      <c r="P42" s="1496"/>
      <c r="Q42" s="1496"/>
      <c r="R42" s="1496"/>
      <c r="S42" s="1496"/>
      <c r="T42" s="1496"/>
      <c r="U42" s="1496"/>
      <c r="V42" s="1496"/>
      <c r="W42" s="1496"/>
      <c r="X42" s="1496"/>
      <c r="Y42" s="1496"/>
      <c r="Z42" s="1496"/>
      <c r="AA42" s="1496"/>
      <c r="AB42" s="1496"/>
      <c r="AC42" s="1496"/>
      <c r="AD42" s="1496"/>
      <c r="AE42" s="1496"/>
      <c r="AF42" s="1496"/>
      <c r="AG42" s="1496"/>
      <c r="AH42" s="1497"/>
      <c r="AI42" s="106"/>
    </row>
    <row r="43" spans="1:35">
      <c r="A43" s="105"/>
      <c r="B43" s="848"/>
      <c r="C43" s="849"/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49"/>
      <c r="AD43" s="849"/>
      <c r="AE43" s="849"/>
      <c r="AF43" s="849"/>
      <c r="AG43" s="849"/>
      <c r="AH43" s="850"/>
      <c r="AI43" s="106"/>
    </row>
    <row r="44" spans="1:35" ht="6" customHeight="1">
      <c r="A44" s="105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62"/>
      <c r="S44" s="1462"/>
      <c r="T44" s="1462"/>
      <c r="U44" s="1462"/>
      <c r="V44" s="1462"/>
      <c r="W44" s="1462"/>
      <c r="X44" s="1462"/>
      <c r="Y44" s="1462"/>
      <c r="Z44" s="1462"/>
      <c r="AA44" s="1462"/>
      <c r="AB44" s="1462"/>
      <c r="AC44" s="1462"/>
      <c r="AD44" s="1462"/>
      <c r="AE44" s="1462"/>
      <c r="AF44" s="1462"/>
      <c r="AG44" s="1462"/>
      <c r="AH44" s="1462"/>
      <c r="AI44" s="106"/>
    </row>
    <row r="45" spans="1:35" ht="16.5" customHeight="1">
      <c r="A45" s="105"/>
      <c r="B45" s="229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55"/>
      <c r="Q45" s="55"/>
      <c r="R45" s="55"/>
      <c r="S45" s="56"/>
      <c r="T45" s="171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106"/>
    </row>
    <row r="46" spans="1:35" ht="16.5" customHeight="1">
      <c r="A46" s="105"/>
      <c r="B46" s="230"/>
      <c r="C46" s="1498"/>
      <c r="D46" s="1498"/>
      <c r="E46" s="1498"/>
      <c r="F46" s="1498"/>
      <c r="G46" s="1498"/>
      <c r="H46" s="1498"/>
      <c r="I46" s="1498"/>
      <c r="J46" s="1498"/>
      <c r="K46" s="1498"/>
      <c r="L46" s="1498"/>
      <c r="M46" s="1498"/>
      <c r="N46" s="1498"/>
      <c r="O46" s="1498"/>
      <c r="P46" s="1498"/>
      <c r="Q46" s="1498"/>
      <c r="R46" s="1498"/>
      <c r="S46" s="36"/>
      <c r="T46" s="171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6"/>
      <c r="AI46" s="106"/>
    </row>
    <row r="47" spans="1:35" ht="13.5" customHeight="1">
      <c r="A47" s="105"/>
      <c r="B47" s="230"/>
      <c r="C47" s="1498"/>
      <c r="D47" s="1498"/>
      <c r="E47" s="1498"/>
      <c r="F47" s="1498"/>
      <c r="G47" s="1498"/>
      <c r="H47" s="1498"/>
      <c r="I47" s="1498"/>
      <c r="J47" s="1498"/>
      <c r="K47" s="1498"/>
      <c r="L47" s="1498"/>
      <c r="M47" s="1498"/>
      <c r="N47" s="1498"/>
      <c r="O47" s="1498"/>
      <c r="P47" s="1498"/>
      <c r="Q47" s="1498"/>
      <c r="R47" s="1498"/>
      <c r="S47" s="36"/>
      <c r="T47" s="171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6"/>
      <c r="AI47" s="106"/>
    </row>
    <row r="48" spans="1:35">
      <c r="A48" s="105"/>
      <c r="B48" s="23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173"/>
      <c r="P48" s="173"/>
      <c r="Q48" s="173"/>
      <c r="R48" s="173"/>
      <c r="S48" s="169"/>
      <c r="T48" s="171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69"/>
      <c r="AI48" s="106"/>
    </row>
    <row r="49" spans="1:36" ht="21" customHeight="1">
      <c r="A49" s="105"/>
      <c r="B49" s="1484" t="s">
        <v>173</v>
      </c>
      <c r="C49" s="1484"/>
      <c r="D49" s="1484"/>
      <c r="E49" s="1484"/>
      <c r="F49" s="1484"/>
      <c r="G49" s="1484"/>
      <c r="H49" s="1484"/>
      <c r="I49" s="1484"/>
      <c r="J49" s="1484"/>
      <c r="K49" s="1484"/>
      <c r="L49" s="1484"/>
      <c r="M49" s="1484"/>
      <c r="N49" s="1484"/>
      <c r="O49" s="1484"/>
      <c r="P49" s="1484"/>
      <c r="Q49" s="1484"/>
      <c r="R49" s="1484"/>
      <c r="S49" s="1484"/>
      <c r="T49" s="232"/>
      <c r="U49" s="1275" t="s">
        <v>586</v>
      </c>
      <c r="V49" s="1275"/>
      <c r="W49" s="1275"/>
      <c r="X49" s="1275"/>
      <c r="Y49" s="1275"/>
      <c r="Z49" s="1275"/>
      <c r="AA49" s="1275"/>
      <c r="AB49" s="1275"/>
      <c r="AC49" s="1275"/>
      <c r="AD49" s="1275"/>
      <c r="AE49" s="1275"/>
      <c r="AF49" s="1275"/>
      <c r="AG49" s="1275"/>
      <c r="AH49" s="1275"/>
      <c r="AI49" s="106"/>
      <c r="AJ49" s="240"/>
    </row>
    <row r="50" spans="1:36" ht="6" customHeight="1">
      <c r="A50" s="10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41"/>
    </row>
    <row r="51" spans="1:36" ht="12.75" customHeight="1">
      <c r="A51" s="242"/>
      <c r="B51" s="1463" t="s">
        <v>176</v>
      </c>
      <c r="C51" s="1463"/>
      <c r="D51" s="1463"/>
      <c r="E51" s="1463"/>
      <c r="F51" s="1463"/>
      <c r="G51" s="1463"/>
      <c r="H51" s="1463"/>
      <c r="I51" s="1463"/>
      <c r="J51" s="1463"/>
      <c r="K51" s="1463"/>
      <c r="L51" s="1463"/>
      <c r="M51" s="1463"/>
      <c r="N51" s="1463"/>
      <c r="O51" s="1463"/>
      <c r="P51" s="1463"/>
      <c r="Q51" s="1463"/>
      <c r="R51" s="1463"/>
      <c r="S51" s="1463"/>
      <c r="T51" s="1463"/>
      <c r="U51" s="1463"/>
      <c r="V51" s="1463"/>
      <c r="W51" s="1463"/>
      <c r="X51" s="1463"/>
      <c r="Y51" s="1463"/>
      <c r="Z51" s="1463"/>
      <c r="AA51" s="1463"/>
      <c r="AB51" s="1463"/>
      <c r="AC51" s="1463"/>
      <c r="AD51" s="1463"/>
      <c r="AE51" s="1463"/>
      <c r="AF51" s="1463"/>
      <c r="AG51" s="1463"/>
      <c r="AH51" s="1463"/>
      <c r="AI51" s="241"/>
    </row>
    <row r="52" spans="1:36" ht="6" customHeight="1">
      <c r="A52" s="242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241"/>
    </row>
    <row r="53" spans="1:36">
      <c r="A53" s="105"/>
      <c r="B53" s="1254"/>
      <c r="C53" s="1255"/>
      <c r="D53" s="1255"/>
      <c r="E53" s="1255"/>
      <c r="F53" s="1255"/>
      <c r="G53" s="1255"/>
      <c r="H53" s="1255"/>
      <c r="I53" s="1255"/>
      <c r="J53" s="1255"/>
      <c r="K53" s="1255"/>
      <c r="L53" s="1255"/>
      <c r="M53" s="1255"/>
      <c r="N53" s="1255"/>
      <c r="O53" s="1255"/>
      <c r="P53" s="1255"/>
      <c r="Q53" s="1255"/>
      <c r="R53" s="1255"/>
      <c r="S53" s="1255"/>
      <c r="T53" s="1255"/>
      <c r="U53" s="1255"/>
      <c r="V53" s="1255"/>
      <c r="W53" s="1255"/>
      <c r="X53" s="1255"/>
      <c r="Y53" s="1255"/>
      <c r="Z53" s="1255"/>
      <c r="AA53" s="1255"/>
      <c r="AB53" s="1255"/>
      <c r="AC53" s="1255"/>
      <c r="AD53" s="1255"/>
      <c r="AE53" s="1255"/>
      <c r="AF53" s="1255"/>
      <c r="AG53" s="1255"/>
      <c r="AH53" s="1256"/>
      <c r="AI53" s="106"/>
    </row>
    <row r="54" spans="1:36">
      <c r="A54" s="105"/>
      <c r="B54" s="1495"/>
      <c r="C54" s="1496"/>
      <c r="D54" s="1496"/>
      <c r="E54" s="1496"/>
      <c r="F54" s="1496"/>
      <c r="G54" s="1496"/>
      <c r="H54" s="1496"/>
      <c r="I54" s="1496"/>
      <c r="J54" s="1496"/>
      <c r="K54" s="1496"/>
      <c r="L54" s="1496"/>
      <c r="M54" s="1496"/>
      <c r="N54" s="1496"/>
      <c r="O54" s="1496"/>
      <c r="P54" s="1496"/>
      <c r="Q54" s="1496"/>
      <c r="R54" s="1496"/>
      <c r="S54" s="1496"/>
      <c r="T54" s="1496"/>
      <c r="U54" s="1496"/>
      <c r="V54" s="1496"/>
      <c r="W54" s="1496"/>
      <c r="X54" s="1496"/>
      <c r="Y54" s="1496"/>
      <c r="Z54" s="1496"/>
      <c r="AA54" s="1496"/>
      <c r="AB54" s="1496"/>
      <c r="AC54" s="1496"/>
      <c r="AD54" s="1496"/>
      <c r="AE54" s="1496"/>
      <c r="AF54" s="1496"/>
      <c r="AG54" s="1496"/>
      <c r="AH54" s="1497"/>
      <c r="AI54" s="106"/>
    </row>
    <row r="55" spans="1:36">
      <c r="A55" s="105"/>
      <c r="B55" s="848"/>
      <c r="C55" s="849"/>
      <c r="D55" s="849"/>
      <c r="E55" s="849"/>
      <c r="F55" s="849"/>
      <c r="G55" s="849"/>
      <c r="H55" s="849"/>
      <c r="I55" s="849"/>
      <c r="J55" s="849"/>
      <c r="K55" s="849"/>
      <c r="L55" s="849"/>
      <c r="M55" s="849"/>
      <c r="N55" s="849"/>
      <c r="O55" s="849"/>
      <c r="P55" s="849"/>
      <c r="Q55" s="849"/>
      <c r="R55" s="849"/>
      <c r="S55" s="849"/>
      <c r="T55" s="849"/>
      <c r="U55" s="849"/>
      <c r="V55" s="849"/>
      <c r="W55" s="849"/>
      <c r="X55" s="849"/>
      <c r="Y55" s="849"/>
      <c r="Z55" s="849"/>
      <c r="AA55" s="849"/>
      <c r="AB55" s="849"/>
      <c r="AC55" s="849"/>
      <c r="AD55" s="849"/>
      <c r="AE55" s="849"/>
      <c r="AF55" s="849"/>
      <c r="AG55" s="849"/>
      <c r="AH55" s="850"/>
      <c r="AI55" s="106"/>
    </row>
    <row r="56" spans="1:36" ht="12.75" customHeight="1">
      <c r="A56" s="105"/>
      <c r="B56" s="1462" t="s">
        <v>515</v>
      </c>
      <c r="C56" s="1462"/>
      <c r="D56" s="1462"/>
      <c r="E56" s="1462"/>
      <c r="F56" s="1462"/>
      <c r="G56" s="1462"/>
      <c r="H56" s="1462"/>
      <c r="I56" s="1462"/>
      <c r="J56" s="1462"/>
      <c r="K56" s="1462"/>
      <c r="L56" s="1462"/>
      <c r="M56" s="1462"/>
      <c r="N56" s="1462"/>
      <c r="O56" s="1462"/>
      <c r="P56" s="1462"/>
      <c r="Q56" s="1462"/>
      <c r="R56" s="1462"/>
      <c r="S56" s="1462"/>
      <c r="T56" s="1462"/>
      <c r="U56" s="1462"/>
      <c r="V56" s="1462"/>
      <c r="W56" s="1462"/>
      <c r="X56" s="1462"/>
      <c r="Y56" s="1462"/>
      <c r="Z56" s="1462"/>
      <c r="AA56" s="1462"/>
      <c r="AB56" s="1462"/>
      <c r="AC56" s="1462"/>
      <c r="AD56" s="1462"/>
      <c r="AE56" s="1462"/>
      <c r="AF56" s="1462"/>
      <c r="AG56" s="1462"/>
      <c r="AH56" s="1462"/>
      <c r="AI56" s="106"/>
    </row>
    <row r="57" spans="1:36" ht="6" customHeight="1">
      <c r="A57" s="24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241"/>
    </row>
    <row r="58" spans="1:36" ht="15.75" customHeight="1">
      <c r="A58" s="242"/>
      <c r="B58" s="1264" t="s">
        <v>177</v>
      </c>
      <c r="C58" s="1264"/>
      <c r="D58" s="1264"/>
      <c r="E58" s="1264"/>
      <c r="F58" s="1264"/>
      <c r="G58" s="1264"/>
      <c r="H58" s="1264"/>
      <c r="I58" s="1264"/>
      <c r="J58" s="1264"/>
      <c r="K58" s="1264"/>
      <c r="L58" s="1264"/>
      <c r="M58" s="1264"/>
      <c r="N58" s="1264"/>
      <c r="O58" s="1264"/>
      <c r="P58" s="1264"/>
      <c r="Q58" s="1264"/>
      <c r="R58" s="1264"/>
      <c r="S58" s="1264"/>
      <c r="T58" s="1264"/>
      <c r="U58" s="1264"/>
      <c r="V58" s="1264"/>
      <c r="W58" s="1264"/>
      <c r="X58" s="1264"/>
      <c r="Y58" s="1264"/>
      <c r="Z58" s="1264"/>
      <c r="AA58" s="1264"/>
      <c r="AB58" s="1264"/>
      <c r="AC58" s="1264"/>
      <c r="AD58" s="1264"/>
      <c r="AE58" s="1264"/>
      <c r="AF58" s="1264"/>
      <c r="AG58" s="1264"/>
      <c r="AH58" s="1264"/>
      <c r="AI58" s="241"/>
    </row>
    <row r="59" spans="1:36" ht="15.75" customHeight="1">
      <c r="A59" s="242"/>
      <c r="B59" s="1264"/>
      <c r="C59" s="1264"/>
      <c r="D59" s="1264"/>
      <c r="E59" s="1264"/>
      <c r="F59" s="1264"/>
      <c r="G59" s="1264"/>
      <c r="H59" s="1264"/>
      <c r="I59" s="1264"/>
      <c r="J59" s="1264"/>
      <c r="K59" s="1264"/>
      <c r="L59" s="1264"/>
      <c r="M59" s="1264"/>
      <c r="N59" s="1264"/>
      <c r="O59" s="1264"/>
      <c r="P59" s="1264"/>
      <c r="Q59" s="1264"/>
      <c r="R59" s="1264"/>
      <c r="S59" s="1264"/>
      <c r="T59" s="1264"/>
      <c r="U59" s="1264"/>
      <c r="V59" s="1264"/>
      <c r="W59" s="1264"/>
      <c r="X59" s="1264"/>
      <c r="Y59" s="1264"/>
      <c r="Z59" s="1264"/>
      <c r="AA59" s="1264"/>
      <c r="AB59" s="1264"/>
      <c r="AC59" s="1264"/>
      <c r="AD59" s="1264"/>
      <c r="AE59" s="1264"/>
      <c r="AF59" s="1264"/>
      <c r="AG59" s="1264"/>
      <c r="AH59" s="1264"/>
      <c r="AI59" s="241"/>
    </row>
    <row r="60" spans="1:36" ht="16.5" customHeight="1">
      <c r="A60" s="105"/>
      <c r="B60" s="22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55"/>
      <c r="Q60" s="55"/>
      <c r="R60" s="55"/>
      <c r="S60" s="56"/>
      <c r="T60" s="17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  <c r="AI60" s="106"/>
    </row>
    <row r="61" spans="1:36" ht="16.5" customHeight="1">
      <c r="A61" s="105"/>
      <c r="B61" s="230"/>
      <c r="C61" s="1498"/>
      <c r="D61" s="1498"/>
      <c r="E61" s="1498"/>
      <c r="F61" s="1498"/>
      <c r="G61" s="1498"/>
      <c r="H61" s="1498"/>
      <c r="I61" s="1498"/>
      <c r="J61" s="1498"/>
      <c r="K61" s="1498"/>
      <c r="L61" s="1498"/>
      <c r="M61" s="1498"/>
      <c r="N61" s="1498"/>
      <c r="O61" s="1498"/>
      <c r="P61" s="1498"/>
      <c r="Q61" s="1498"/>
      <c r="R61" s="1498"/>
      <c r="S61" s="36"/>
      <c r="T61" s="17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6"/>
      <c r="AI61" s="106"/>
    </row>
    <row r="62" spans="1:36" ht="13.5" customHeight="1">
      <c r="A62" s="105"/>
      <c r="B62" s="230"/>
      <c r="C62" s="1498"/>
      <c r="D62" s="1498"/>
      <c r="E62" s="1498"/>
      <c r="F62" s="1498"/>
      <c r="G62" s="1498"/>
      <c r="H62" s="1498"/>
      <c r="I62" s="1498"/>
      <c r="J62" s="1498"/>
      <c r="K62" s="1498"/>
      <c r="L62" s="1498"/>
      <c r="M62" s="1498"/>
      <c r="N62" s="1498"/>
      <c r="O62" s="1498"/>
      <c r="P62" s="1498"/>
      <c r="Q62" s="1498"/>
      <c r="R62" s="1498"/>
      <c r="S62" s="36"/>
      <c r="T62" s="171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6"/>
      <c r="AI62" s="106"/>
    </row>
    <row r="63" spans="1:36">
      <c r="A63" s="105"/>
      <c r="B63" s="23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73"/>
      <c r="P63" s="173"/>
      <c r="Q63" s="173"/>
      <c r="R63" s="173"/>
      <c r="S63" s="169"/>
      <c r="T63" s="171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69"/>
      <c r="AI63" s="106"/>
    </row>
    <row r="64" spans="1:36" ht="21" customHeight="1">
      <c r="A64" s="105"/>
      <c r="B64" s="1484" t="s">
        <v>721</v>
      </c>
      <c r="C64" s="1484"/>
      <c r="D64" s="1484"/>
      <c r="E64" s="1484"/>
      <c r="F64" s="1484"/>
      <c r="G64" s="1484"/>
      <c r="H64" s="1484"/>
      <c r="I64" s="1484"/>
      <c r="J64" s="1484"/>
      <c r="K64" s="1484"/>
      <c r="L64" s="1484"/>
      <c r="M64" s="1484"/>
      <c r="N64" s="1484"/>
      <c r="O64" s="1484"/>
      <c r="P64" s="1484"/>
      <c r="Q64" s="1484"/>
      <c r="R64" s="1484"/>
      <c r="S64" s="1484"/>
      <c r="T64" s="232"/>
      <c r="U64" s="1275" t="s">
        <v>586</v>
      </c>
      <c r="V64" s="1275"/>
      <c r="W64" s="1275"/>
      <c r="X64" s="1275"/>
      <c r="Y64" s="1275"/>
      <c r="Z64" s="1275"/>
      <c r="AA64" s="1275"/>
      <c r="AB64" s="1275"/>
      <c r="AC64" s="1275"/>
      <c r="AD64" s="1275"/>
      <c r="AE64" s="1275"/>
      <c r="AF64" s="1275"/>
      <c r="AG64" s="1275"/>
      <c r="AH64" s="1275"/>
      <c r="AI64" s="106"/>
      <c r="AJ64" s="240"/>
    </row>
    <row r="65" spans="1:35" ht="15.75" customHeight="1">
      <c r="A65" s="1485" t="s">
        <v>499</v>
      </c>
      <c r="B65" s="1486"/>
      <c r="C65" s="1486"/>
      <c r="D65" s="1486"/>
      <c r="E65" s="1486"/>
      <c r="F65" s="1486"/>
      <c r="G65" s="1486"/>
      <c r="H65" s="1486"/>
      <c r="I65" s="1486"/>
      <c r="J65" s="1486"/>
      <c r="K65" s="1486"/>
      <c r="L65" s="1486"/>
      <c r="M65" s="1486"/>
      <c r="N65" s="1486"/>
      <c r="O65" s="1486"/>
      <c r="P65" s="1486"/>
      <c r="Q65" s="1486"/>
      <c r="R65" s="1486"/>
      <c r="S65" s="1486"/>
      <c r="T65" s="1486"/>
      <c r="U65" s="1486"/>
      <c r="V65" s="1486"/>
      <c r="W65" s="1486"/>
      <c r="X65" s="1486"/>
      <c r="Y65" s="1486"/>
      <c r="Z65" s="1486"/>
      <c r="AA65" s="1486"/>
      <c r="AB65" s="1486"/>
      <c r="AC65" s="1486"/>
      <c r="AD65" s="1486"/>
      <c r="AE65" s="1486"/>
      <c r="AF65" s="1486"/>
      <c r="AG65" s="1486"/>
      <c r="AH65" s="1486"/>
      <c r="AI65" s="236"/>
    </row>
    <row r="66" spans="1:35" ht="21" customHeight="1">
      <c r="A66" s="1492" t="s">
        <v>973</v>
      </c>
      <c r="B66" s="1493"/>
      <c r="C66" s="1493"/>
      <c r="D66" s="1493"/>
      <c r="E66" s="1493"/>
      <c r="F66" s="1493"/>
      <c r="G66" s="1493"/>
      <c r="H66" s="1493"/>
      <c r="I66" s="1493"/>
      <c r="J66" s="1493"/>
      <c r="K66" s="1493"/>
      <c r="L66" s="1493"/>
      <c r="M66" s="1493"/>
      <c r="N66" s="1493"/>
      <c r="O66" s="1493"/>
      <c r="P66" s="1493"/>
      <c r="Q66" s="1493"/>
      <c r="R66" s="1493"/>
      <c r="S66" s="1493"/>
      <c r="T66" s="1493"/>
      <c r="U66" s="1493"/>
      <c r="V66" s="1493"/>
      <c r="W66" s="1493"/>
      <c r="X66" s="1493"/>
      <c r="Y66" s="1493"/>
      <c r="Z66" s="1493"/>
      <c r="AA66" s="1493"/>
      <c r="AB66" s="1493"/>
      <c r="AC66" s="1493"/>
      <c r="AD66" s="1493"/>
      <c r="AE66" s="1493"/>
      <c r="AF66" s="1493"/>
      <c r="AG66" s="1493"/>
      <c r="AH66" s="1493"/>
      <c r="AI66" s="1494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53" customWidth="1"/>
    <col min="2" max="2" width="3.140625" style="53" customWidth="1"/>
    <col min="3" max="3" width="58.42578125" style="53" customWidth="1"/>
    <col min="4" max="9" width="13.7109375" style="53" customWidth="1"/>
    <col min="10" max="10" width="1.7109375" style="53" customWidth="1"/>
    <col min="11" max="11" width="9" style="53" customWidth="1"/>
    <col min="12" max="16384" width="9.140625" style="53"/>
  </cols>
  <sheetData>
    <row r="1" spans="2:11" ht="15" customHeight="1">
      <c r="C1" s="247"/>
    </row>
    <row r="2" spans="2:11" ht="15" customHeight="1">
      <c r="C2" s="247"/>
      <c r="H2" s="243"/>
      <c r="I2" s="248" t="s">
        <v>436</v>
      </c>
    </row>
    <row r="3" spans="2:11" ht="15" customHeight="1">
      <c r="C3" s="247"/>
      <c r="H3" s="243"/>
    </row>
    <row r="4" spans="2:11" ht="15" customHeight="1">
      <c r="B4" s="1511" t="s">
        <v>891</v>
      </c>
      <c r="C4" s="1511"/>
      <c r="D4" s="1511"/>
      <c r="E4" s="197"/>
      <c r="F4" s="197"/>
      <c r="G4" s="197"/>
      <c r="H4" s="197"/>
      <c r="I4" s="197"/>
    </row>
    <row r="5" spans="2:11" ht="2.25" customHeight="1">
      <c r="B5" s="1511"/>
      <c r="C5" s="1511"/>
      <c r="D5" s="1511"/>
      <c r="E5" s="197"/>
      <c r="F5" s="197"/>
      <c r="G5" s="197"/>
      <c r="H5" s="197"/>
      <c r="I5" s="197"/>
    </row>
    <row r="6" spans="2:11" ht="12" customHeight="1">
      <c r="B6" s="1482"/>
      <c r="C6" s="1482"/>
      <c r="D6" s="1482"/>
      <c r="E6" s="1482"/>
      <c r="F6" s="1482"/>
      <c r="G6" s="1482"/>
      <c r="H6" s="1482"/>
      <c r="I6" s="1482"/>
    </row>
    <row r="7" spans="2:11" ht="12" customHeight="1">
      <c r="B7" s="245" t="s">
        <v>631</v>
      </c>
      <c r="C7" s="249" t="s">
        <v>632</v>
      </c>
      <c r="D7" s="245"/>
      <c r="E7" s="245"/>
      <c r="F7" s="245"/>
      <c r="G7" s="245"/>
      <c r="H7" s="245"/>
      <c r="I7" s="245"/>
    </row>
    <row r="8" spans="2:11" ht="15" customHeight="1">
      <c r="B8" s="1506" t="s">
        <v>633</v>
      </c>
      <c r="C8" s="1506"/>
      <c r="D8" s="1506"/>
      <c r="E8" s="1506"/>
      <c r="F8" s="1506"/>
      <c r="G8" s="1506"/>
      <c r="H8" s="1506"/>
      <c r="I8" s="1506"/>
      <c r="K8" s="216"/>
    </row>
    <row r="9" spans="2:11" ht="12.75" customHeight="1">
      <c r="B9" s="1507" t="s">
        <v>437</v>
      </c>
      <c r="C9" s="1507"/>
      <c r="D9" s="1508" t="s">
        <v>438</v>
      </c>
      <c r="E9" s="1508"/>
      <c r="F9" s="1508"/>
      <c r="G9" s="1508"/>
      <c r="H9" s="1508"/>
      <c r="I9" s="1508"/>
    </row>
    <row r="10" spans="2:11">
      <c r="B10" s="1507"/>
      <c r="C10" s="1507"/>
      <c r="D10" s="250" t="s">
        <v>634</v>
      </c>
      <c r="E10" s="250" t="s">
        <v>635</v>
      </c>
      <c r="F10" s="250" t="s">
        <v>636</v>
      </c>
      <c r="G10" s="250" t="s">
        <v>637</v>
      </c>
      <c r="H10" s="250" t="s">
        <v>638</v>
      </c>
      <c r="I10" s="250" t="s">
        <v>639</v>
      </c>
    </row>
    <row r="11" spans="2:11" ht="15" customHeight="1">
      <c r="B11" s="1509" t="s">
        <v>678</v>
      </c>
      <c r="C11" s="1509"/>
      <c r="D11" s="416"/>
      <c r="E11" s="416"/>
      <c r="F11" s="416"/>
      <c r="G11" s="416"/>
      <c r="H11" s="416"/>
      <c r="I11" s="416"/>
    </row>
    <row r="12" spans="2:11" ht="13.5" customHeight="1">
      <c r="B12" s="1509" t="s">
        <v>640</v>
      </c>
      <c r="C12" s="1509"/>
      <c r="D12" s="417"/>
      <c r="E12" s="417"/>
      <c r="F12" s="417"/>
      <c r="G12" s="417"/>
      <c r="H12" s="417"/>
      <c r="I12" s="417"/>
    </row>
    <row r="13" spans="2:11" ht="15" customHeight="1">
      <c r="B13" s="1509" t="s">
        <v>439</v>
      </c>
      <c r="C13" s="1509"/>
      <c r="D13" s="418">
        <f t="shared" ref="D13:I13" si="0">D11-D12</f>
        <v>0</v>
      </c>
      <c r="E13" s="418">
        <f t="shared" si="0"/>
        <v>0</v>
      </c>
      <c r="F13" s="418">
        <f t="shared" si="0"/>
        <v>0</v>
      </c>
      <c r="G13" s="418">
        <f t="shared" si="0"/>
        <v>0</v>
      </c>
      <c r="H13" s="418">
        <f t="shared" si="0"/>
        <v>0</v>
      </c>
      <c r="I13" s="418">
        <f t="shared" si="0"/>
        <v>0</v>
      </c>
    </row>
    <row r="14" spans="2:11" ht="15" customHeight="1">
      <c r="B14" s="1509" t="s">
        <v>641</v>
      </c>
      <c r="C14" s="1509"/>
      <c r="D14" s="414"/>
      <c r="E14" s="414"/>
      <c r="F14" s="414"/>
      <c r="G14" s="414"/>
      <c r="H14" s="414"/>
      <c r="I14" s="414"/>
    </row>
    <row r="15" spans="2:11" ht="15" customHeight="1">
      <c r="B15" s="1509" t="s">
        <v>642</v>
      </c>
      <c r="C15" s="1509"/>
      <c r="D15" s="415">
        <f t="shared" ref="D15:I15" si="1">D13-D14</f>
        <v>0</v>
      </c>
      <c r="E15" s="415">
        <f t="shared" si="1"/>
        <v>0</v>
      </c>
      <c r="F15" s="415">
        <f t="shared" si="1"/>
        <v>0</v>
      </c>
      <c r="G15" s="415">
        <f t="shared" si="1"/>
        <v>0</v>
      </c>
      <c r="H15" s="415">
        <f t="shared" si="1"/>
        <v>0</v>
      </c>
      <c r="I15" s="415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517" t="s">
        <v>643</v>
      </c>
      <c r="C17" s="1517"/>
      <c r="D17" s="1517"/>
      <c r="E17" s="1517"/>
      <c r="F17" s="1517"/>
      <c r="G17" s="1517"/>
      <c r="H17" s="1517"/>
      <c r="I17" s="37"/>
    </row>
    <row r="18" spans="1:13">
      <c r="B18" s="251"/>
      <c r="C18" s="251"/>
      <c r="D18" s="37"/>
      <c r="E18" s="37"/>
      <c r="F18" s="37"/>
      <c r="G18" s="37"/>
      <c r="H18" s="37"/>
      <c r="I18" s="37"/>
    </row>
    <row r="19" spans="1:13">
      <c r="B19" s="251" t="s">
        <v>644</v>
      </c>
      <c r="C19" s="251" t="s">
        <v>645</v>
      </c>
      <c r="D19" s="37"/>
      <c r="E19" s="37"/>
      <c r="F19" s="37"/>
      <c r="G19" s="37"/>
      <c r="H19" s="37"/>
      <c r="I19" s="37"/>
    </row>
    <row r="20" spans="1:13">
      <c r="B20" s="251"/>
      <c r="C20" s="251"/>
      <c r="D20" s="37"/>
      <c r="E20" s="37"/>
      <c r="F20" s="37"/>
      <c r="G20" s="37"/>
      <c r="H20" s="37"/>
      <c r="I20" s="37"/>
    </row>
    <row r="21" spans="1:13" ht="6" customHeight="1">
      <c r="B21" s="252"/>
      <c r="C21" s="253"/>
      <c r="D21" s="55"/>
      <c r="E21" s="55"/>
      <c r="F21" s="55"/>
      <c r="G21" s="55"/>
      <c r="H21" s="55"/>
      <c r="I21" s="56"/>
    </row>
    <row r="22" spans="1:13" ht="12.75" customHeight="1">
      <c r="B22" s="1347" t="s">
        <v>646</v>
      </c>
      <c r="C22" s="1348"/>
      <c r="D22" s="1348"/>
      <c r="E22" s="1348"/>
      <c r="F22" s="1348"/>
      <c r="G22" s="1348"/>
      <c r="H22" s="1348"/>
      <c r="I22" s="106"/>
    </row>
    <row r="23" spans="1:13" s="168" customFormat="1" ht="6" customHeight="1">
      <c r="A23" s="53"/>
      <c r="B23" s="254"/>
      <c r="C23" s="244"/>
      <c r="D23" s="244"/>
      <c r="E23" s="244"/>
      <c r="F23" s="244"/>
      <c r="G23" s="244"/>
      <c r="H23" s="244"/>
      <c r="I23" s="50"/>
      <c r="J23" s="244"/>
      <c r="K23" s="244"/>
      <c r="L23" s="244"/>
      <c r="M23" s="244"/>
    </row>
    <row r="24" spans="1:13" s="168" customFormat="1" ht="10.5" customHeight="1">
      <c r="A24" s="53"/>
      <c r="B24" s="172"/>
      <c r="C24" s="1254" t="str">
        <f>IF(B_III_tyt_oper="","",B_III_tyt_oper)</f>
        <v/>
      </c>
      <c r="D24" s="1255"/>
      <c r="E24" s="1255"/>
      <c r="F24" s="1255"/>
      <c r="G24" s="1255"/>
      <c r="H24" s="1256"/>
      <c r="I24" s="172"/>
      <c r="J24" s="93"/>
      <c r="K24" s="93"/>
      <c r="L24" s="93"/>
      <c r="M24" s="93"/>
    </row>
    <row r="25" spans="1:13" s="168" customFormat="1" ht="10.5" customHeight="1">
      <c r="A25" s="53"/>
      <c r="B25" s="172"/>
      <c r="C25" s="1495"/>
      <c r="D25" s="1496"/>
      <c r="E25" s="1496"/>
      <c r="F25" s="1496"/>
      <c r="G25" s="1496"/>
      <c r="H25" s="1497"/>
      <c r="I25" s="172"/>
      <c r="J25" s="93"/>
      <c r="K25" s="93"/>
      <c r="L25" s="93"/>
      <c r="M25" s="93"/>
    </row>
    <row r="26" spans="1:13" s="168" customFormat="1" ht="10.5" customHeight="1">
      <c r="A26" s="53"/>
      <c r="B26" s="172"/>
      <c r="C26" s="1495"/>
      <c r="D26" s="1496"/>
      <c r="E26" s="1496"/>
      <c r="F26" s="1496"/>
      <c r="G26" s="1496"/>
      <c r="H26" s="1497"/>
      <c r="I26" s="172"/>
      <c r="J26" s="93"/>
      <c r="K26" s="93"/>
      <c r="L26" s="93"/>
      <c r="M26" s="93"/>
    </row>
    <row r="27" spans="1:13" s="168" customFormat="1" ht="10.5" customHeight="1">
      <c r="A27" s="53"/>
      <c r="B27" s="172"/>
      <c r="C27" s="848"/>
      <c r="D27" s="849"/>
      <c r="E27" s="849"/>
      <c r="F27" s="849"/>
      <c r="G27" s="849"/>
      <c r="H27" s="850"/>
      <c r="I27" s="172"/>
      <c r="J27" s="93"/>
      <c r="K27" s="93"/>
      <c r="L27" s="93"/>
      <c r="M27" s="93"/>
    </row>
    <row r="28" spans="1:13" s="168" customFormat="1" ht="12.75" customHeight="1">
      <c r="A28" s="53"/>
      <c r="B28" s="1512" t="s">
        <v>171</v>
      </c>
      <c r="C28" s="1462"/>
      <c r="D28" s="1462"/>
      <c r="E28" s="1462"/>
      <c r="F28" s="1462"/>
      <c r="G28" s="1462"/>
      <c r="H28" s="1462"/>
      <c r="I28" s="255"/>
      <c r="J28" s="235"/>
      <c r="K28" s="235"/>
      <c r="L28" s="235"/>
      <c r="M28" s="235"/>
    </row>
    <row r="29" spans="1:13" s="168" customFormat="1" ht="6" customHeight="1">
      <c r="A29" s="53"/>
      <c r="B29" s="254"/>
      <c r="C29" s="244"/>
      <c r="D29" s="244"/>
      <c r="E29" s="244"/>
      <c r="F29" s="244"/>
      <c r="G29" s="244"/>
      <c r="H29" s="244"/>
      <c r="I29" s="50"/>
      <c r="J29" s="244"/>
      <c r="K29" s="244"/>
      <c r="L29" s="244"/>
      <c r="M29" s="244"/>
    </row>
    <row r="30" spans="1:13" ht="14.25" customHeight="1">
      <c r="B30" s="1513" t="s">
        <v>647</v>
      </c>
      <c r="C30" s="1514"/>
      <c r="D30" s="1514"/>
      <c r="E30" s="1514"/>
      <c r="F30" s="1514"/>
      <c r="G30" s="1514"/>
      <c r="H30" s="1514"/>
      <c r="I30" s="256"/>
    </row>
    <row r="31" spans="1:13" ht="14.25" customHeight="1">
      <c r="B31" s="1513"/>
      <c r="C31" s="1514"/>
      <c r="D31" s="1514"/>
      <c r="E31" s="1514"/>
      <c r="F31" s="1514"/>
      <c r="G31" s="1514"/>
      <c r="H31" s="1514"/>
      <c r="I31" s="256"/>
    </row>
    <row r="32" spans="1:13" ht="15" customHeight="1">
      <c r="B32" s="257"/>
      <c r="C32" s="258"/>
      <c r="D32" s="258"/>
      <c r="E32" s="258"/>
      <c r="F32" s="258"/>
      <c r="G32" s="258"/>
      <c r="H32" s="258"/>
      <c r="I32" s="259"/>
    </row>
    <row r="33" spans="2:10" ht="3.75" customHeight="1"/>
    <row r="34" spans="2:10" ht="3.75" customHeight="1"/>
    <row r="35" spans="2:10" ht="3.75" customHeight="1"/>
    <row r="36" spans="2:10" ht="10.5" customHeight="1">
      <c r="B36" s="260"/>
      <c r="C36" s="261"/>
      <c r="D36" s="261"/>
      <c r="H36" s="1515"/>
      <c r="I36" s="1514"/>
    </row>
    <row r="37" spans="2:10" ht="10.5" customHeight="1">
      <c r="B37" s="260"/>
      <c r="C37" s="1516"/>
      <c r="D37" s="1516"/>
      <c r="E37" s="1516"/>
      <c r="H37" s="1515"/>
      <c r="I37" s="1514"/>
    </row>
    <row r="38" spans="2:10" ht="12.75" customHeight="1">
      <c r="B38" s="260"/>
      <c r="C38" s="262"/>
      <c r="D38" s="263"/>
      <c r="E38" s="246"/>
      <c r="F38" s="246"/>
      <c r="G38" s="246"/>
      <c r="H38" s="246"/>
      <c r="I38" s="246"/>
      <c r="J38" s="263"/>
    </row>
    <row r="39" spans="2:10" ht="10.5" customHeight="1">
      <c r="B39" s="260"/>
      <c r="C39" s="263"/>
      <c r="D39" s="263"/>
      <c r="E39" s="246"/>
      <c r="F39" s="246"/>
      <c r="J39" s="263"/>
    </row>
    <row r="40" spans="2:10" ht="10.5" customHeight="1">
      <c r="B40" s="260"/>
      <c r="C40" s="264"/>
      <c r="D40" s="265"/>
      <c r="E40" s="216"/>
      <c r="F40" s="216"/>
      <c r="I40" s="175"/>
      <c r="J40" s="263"/>
    </row>
    <row r="41" spans="2:10">
      <c r="B41" s="260"/>
      <c r="C41" s="261"/>
      <c r="D41" s="261"/>
      <c r="E41" s="261"/>
      <c r="F41" s="611"/>
      <c r="G41" s="261"/>
      <c r="H41" s="1348" t="s">
        <v>440</v>
      </c>
      <c r="I41" s="1348"/>
      <c r="J41" s="264"/>
    </row>
    <row r="42" spans="2:10" ht="67.5" customHeight="1">
      <c r="B42" s="260"/>
      <c r="C42" s="1510"/>
      <c r="D42" s="1510"/>
      <c r="E42" s="266"/>
      <c r="F42" s="267" t="s">
        <v>441</v>
      </c>
      <c r="G42" s="261"/>
      <c r="H42" s="1330" t="s">
        <v>587</v>
      </c>
      <c r="I42" s="1330"/>
      <c r="J42" s="264"/>
    </row>
    <row r="43" spans="2:10" ht="21.75" customHeight="1">
      <c r="B43" s="268"/>
      <c r="C43" s="262"/>
      <c r="D43" s="262"/>
      <c r="E43" s="262"/>
      <c r="F43" s="262"/>
      <c r="G43" s="170"/>
      <c r="H43" s="175"/>
      <c r="I43" s="175"/>
      <c r="J43" s="269"/>
    </row>
    <row r="44" spans="2:10">
      <c r="H44" s="175"/>
      <c r="I44" s="175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view="pageBreakPreview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612" customWidth="1"/>
    <col min="2" max="2" width="0.85546875" style="612" customWidth="1"/>
    <col min="3" max="37" width="2.85546875" style="612" customWidth="1"/>
    <col min="38" max="38" width="1.7109375" style="612" customWidth="1"/>
    <col min="39" max="39" width="8.7109375" style="612" customWidth="1"/>
    <col min="40" max="16384" width="9.140625" style="612"/>
  </cols>
  <sheetData>
    <row r="1" spans="1:38" ht="6.75" customHeight="1">
      <c r="C1" s="1543"/>
      <c r="D1" s="1543"/>
      <c r="E1" s="1543"/>
      <c r="F1" s="1543"/>
      <c r="G1" s="1543"/>
      <c r="H1" s="1543"/>
      <c r="I1" s="1543"/>
      <c r="J1" s="1543"/>
      <c r="K1" s="1543"/>
      <c r="L1" s="1543"/>
      <c r="M1" s="1543"/>
      <c r="N1" s="1543"/>
      <c r="O1" s="1543"/>
      <c r="P1" s="1543"/>
      <c r="Q1" s="1543"/>
      <c r="R1" s="1543"/>
      <c r="AG1" s="1544"/>
      <c r="AH1" s="1544"/>
      <c r="AI1" s="1544"/>
      <c r="AJ1" s="1544"/>
      <c r="AK1" s="1544"/>
    </row>
    <row r="2" spans="1:38" ht="15.95" customHeight="1"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Z2" s="613"/>
      <c r="AA2" s="613"/>
      <c r="AB2" s="613"/>
      <c r="AC2" s="614"/>
      <c r="AD2" s="614"/>
      <c r="AE2" s="614"/>
      <c r="AF2" s="614"/>
      <c r="AG2" s="1545" t="s">
        <v>436</v>
      </c>
      <c r="AH2" s="1546"/>
      <c r="AI2" s="1546"/>
      <c r="AJ2" s="1546"/>
      <c r="AK2" s="1547"/>
      <c r="AL2" s="613"/>
    </row>
    <row r="3" spans="1:38" ht="34.5" customHeight="1">
      <c r="A3" s="1548" t="s">
        <v>812</v>
      </c>
      <c r="B3" s="1548"/>
      <c r="C3" s="1548"/>
      <c r="D3" s="1548"/>
      <c r="E3" s="1548"/>
      <c r="F3" s="1548"/>
      <c r="G3" s="1548"/>
      <c r="H3" s="1548"/>
      <c r="I3" s="1548"/>
      <c r="J3" s="1548"/>
      <c r="K3" s="1548"/>
      <c r="L3" s="1548"/>
      <c r="M3" s="1548"/>
      <c r="N3" s="1548"/>
      <c r="O3" s="1548"/>
      <c r="P3" s="1548"/>
      <c r="Q3" s="1548"/>
      <c r="R3" s="1548"/>
      <c r="S3" s="1548"/>
      <c r="T3" s="1548"/>
      <c r="U3" s="1548"/>
      <c r="V3" s="1548"/>
      <c r="W3" s="1548"/>
      <c r="X3" s="1548"/>
      <c r="Y3" s="1548"/>
      <c r="Z3" s="1548"/>
      <c r="AA3" s="1548"/>
      <c r="AB3" s="1548"/>
      <c r="AC3" s="1548"/>
      <c r="AD3" s="1548"/>
      <c r="AE3" s="1548"/>
      <c r="AF3" s="1548"/>
      <c r="AG3" s="1548"/>
      <c r="AH3" s="1548"/>
      <c r="AI3" s="1548"/>
      <c r="AJ3" s="1548"/>
      <c r="AK3" s="1548"/>
      <c r="AL3" s="1548"/>
    </row>
    <row r="4" spans="1:38" ht="9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</row>
    <row r="5" spans="1:38" ht="30.75" customHeight="1">
      <c r="A5" s="615"/>
      <c r="B5" s="615"/>
      <c r="C5" s="615"/>
      <c r="D5" s="1549"/>
      <c r="E5" s="1550"/>
      <c r="F5" s="1551" t="s">
        <v>800</v>
      </c>
      <c r="G5" s="1319"/>
      <c r="H5" s="1319"/>
      <c r="I5" s="1319"/>
      <c r="J5" s="1319"/>
      <c r="K5" s="1319"/>
      <c r="L5" s="1319"/>
      <c r="M5" s="1319"/>
      <c r="N5" s="1319"/>
      <c r="O5" s="1319"/>
      <c r="P5" s="615"/>
      <c r="Q5" s="615"/>
      <c r="R5" s="1549"/>
      <c r="S5" s="1550"/>
      <c r="T5" s="1551" t="s">
        <v>799</v>
      </c>
      <c r="U5" s="1319"/>
      <c r="V5" s="1319"/>
      <c r="W5" s="1319"/>
      <c r="X5" s="1319"/>
      <c r="Y5" s="1319"/>
      <c r="Z5" s="1319"/>
      <c r="AA5" s="1319"/>
      <c r="AB5" s="1319"/>
      <c r="AC5" s="1319"/>
      <c r="AD5" s="1319"/>
      <c r="AE5" s="1319"/>
      <c r="AF5" s="1319"/>
      <c r="AG5" s="1319"/>
      <c r="AH5" s="1319"/>
      <c r="AI5" s="1319"/>
      <c r="AJ5" s="1319"/>
      <c r="AK5" s="615"/>
      <c r="AL5" s="615"/>
    </row>
    <row r="6" spans="1:38" ht="20.25" customHeight="1"/>
    <row r="7" spans="1:38" ht="15" customHeight="1">
      <c r="A7" s="1526" t="s">
        <v>734</v>
      </c>
      <c r="B7" s="1526"/>
      <c r="C7" s="1526"/>
      <c r="D7" s="1526"/>
      <c r="E7" s="1526"/>
      <c r="F7" s="1526"/>
      <c r="G7" s="1526"/>
      <c r="H7" s="1526"/>
      <c r="I7" s="1526"/>
      <c r="J7" s="1526"/>
      <c r="K7" s="1526"/>
      <c r="L7" s="1526"/>
      <c r="M7" s="1526"/>
      <c r="N7" s="1526"/>
      <c r="O7" s="1526"/>
      <c r="P7" s="1526"/>
      <c r="Q7" s="1526"/>
      <c r="R7" s="1526"/>
      <c r="S7" s="1526"/>
      <c r="T7" s="1526"/>
      <c r="U7" s="1526"/>
      <c r="V7" s="1526"/>
      <c r="W7" s="1526"/>
      <c r="X7" s="1526"/>
      <c r="Y7" s="1526"/>
      <c r="Z7" s="1526"/>
      <c r="AA7" s="1526"/>
      <c r="AB7" s="1526"/>
      <c r="AC7" s="1526"/>
      <c r="AD7" s="1526"/>
      <c r="AE7" s="1526"/>
      <c r="AF7" s="1526"/>
      <c r="AG7" s="1526"/>
      <c r="AH7" s="1526"/>
      <c r="AI7" s="1526"/>
      <c r="AJ7" s="1526"/>
      <c r="AK7" s="1526"/>
      <c r="AL7" s="1526"/>
    </row>
    <row r="8" spans="1:38" ht="12" customHeight="1">
      <c r="A8" s="616"/>
      <c r="B8" s="616"/>
      <c r="C8" s="1518" t="s">
        <v>735</v>
      </c>
      <c r="D8" s="1518"/>
      <c r="E8" s="1518"/>
      <c r="F8" s="1518"/>
      <c r="G8" s="1518"/>
      <c r="H8" s="1518"/>
      <c r="I8" s="1518"/>
      <c r="J8" s="1518"/>
      <c r="K8" s="1518"/>
      <c r="L8" s="1518" t="s">
        <v>736</v>
      </c>
      <c r="M8" s="1518"/>
      <c r="N8" s="1518"/>
      <c r="O8" s="1518"/>
      <c r="P8" s="1518"/>
      <c r="Q8" s="1518"/>
      <c r="R8" s="1518"/>
      <c r="S8" s="1518"/>
      <c r="T8" s="1518" t="s">
        <v>737</v>
      </c>
      <c r="U8" s="1518"/>
      <c r="V8" s="1518"/>
      <c r="W8" s="1518"/>
      <c r="X8" s="1518"/>
      <c r="Y8" s="1518"/>
      <c r="Z8" s="1518"/>
      <c r="AA8" s="1518"/>
      <c r="AB8" s="1518"/>
      <c r="AC8" s="1519" t="s">
        <v>738</v>
      </c>
      <c r="AD8" s="1519"/>
      <c r="AE8" s="1519"/>
      <c r="AF8" s="1519"/>
      <c r="AG8" s="1519"/>
      <c r="AH8" s="1519"/>
      <c r="AI8" s="1519"/>
      <c r="AJ8" s="1519"/>
      <c r="AK8" s="1519"/>
      <c r="AL8" s="616"/>
    </row>
    <row r="9" spans="1:38" ht="17.25" customHeight="1">
      <c r="A9" s="616"/>
      <c r="B9" s="616"/>
      <c r="C9" s="1528"/>
      <c r="D9" s="1528"/>
      <c r="E9" s="1528"/>
      <c r="F9" s="1528"/>
      <c r="G9" s="1528"/>
      <c r="H9" s="1528"/>
      <c r="I9" s="1528"/>
      <c r="J9" s="1528"/>
      <c r="K9" s="1528"/>
      <c r="L9" s="1528"/>
      <c r="M9" s="1528"/>
      <c r="N9" s="1528"/>
      <c r="O9" s="1528"/>
      <c r="P9" s="1528"/>
      <c r="Q9" s="1528"/>
      <c r="R9" s="1528"/>
      <c r="S9" s="1528"/>
      <c r="T9" s="1528"/>
      <c r="U9" s="1528"/>
      <c r="V9" s="1528"/>
      <c r="W9" s="1528"/>
      <c r="X9" s="1528"/>
      <c r="Y9" s="1528"/>
      <c r="Z9" s="1528"/>
      <c r="AA9" s="1528"/>
      <c r="AB9" s="1528"/>
      <c r="AC9" s="1528"/>
      <c r="AD9" s="1528"/>
      <c r="AE9" s="1528"/>
      <c r="AF9" s="1528"/>
      <c r="AG9" s="1528"/>
      <c r="AH9" s="1528"/>
      <c r="AI9" s="1528"/>
      <c r="AJ9" s="1528"/>
      <c r="AK9" s="1528"/>
      <c r="AL9" s="616"/>
    </row>
    <row r="10" spans="1:38" ht="6" customHeight="1"/>
    <row r="11" spans="1:38" ht="15" customHeight="1">
      <c r="A11" s="1526" t="s">
        <v>739</v>
      </c>
      <c r="B11" s="1526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6"/>
      <c r="AI11" s="1526"/>
      <c r="AJ11" s="1526"/>
      <c r="AK11" s="1526"/>
      <c r="AL11" s="1526"/>
    </row>
    <row r="12" spans="1:38" ht="21.6" customHeight="1">
      <c r="C12" s="1538" t="s">
        <v>813</v>
      </c>
      <c r="D12" s="1538"/>
      <c r="E12" s="1538"/>
      <c r="F12" s="1538"/>
      <c r="G12" s="1538"/>
      <c r="H12" s="1538"/>
      <c r="I12" s="1538"/>
      <c r="J12" s="1538"/>
      <c r="K12" s="1538"/>
      <c r="L12" s="1538"/>
      <c r="M12" s="1538"/>
      <c r="N12" s="1538"/>
      <c r="O12" s="1539"/>
      <c r="P12" s="1540"/>
      <c r="Q12" s="1540"/>
      <c r="R12" s="1540"/>
      <c r="S12" s="1540"/>
      <c r="T12" s="1540"/>
      <c r="U12" s="1540"/>
      <c r="V12" s="1540"/>
      <c r="W12" s="1540"/>
      <c r="X12" s="1540"/>
      <c r="Y12" s="1540"/>
      <c r="Z12" s="1540"/>
      <c r="AA12" s="1540"/>
      <c r="AB12" s="1540"/>
      <c r="AC12" s="1540"/>
      <c r="AD12" s="1540"/>
      <c r="AE12" s="1540"/>
      <c r="AF12" s="1540"/>
      <c r="AG12" s="1540"/>
      <c r="AH12" s="1540"/>
      <c r="AI12" s="1540"/>
      <c r="AJ12" s="1540"/>
      <c r="AK12" s="1541"/>
    </row>
    <row r="13" spans="1:38" ht="3" customHeight="1"/>
    <row r="14" spans="1:38" ht="12.75" customHeight="1">
      <c r="C14" s="1565" t="s">
        <v>814</v>
      </c>
      <c r="D14" s="1565"/>
      <c r="E14" s="1565"/>
      <c r="F14" s="1565"/>
      <c r="G14" s="1565"/>
      <c r="H14" s="1565"/>
      <c r="I14" s="1565"/>
      <c r="J14" s="1565"/>
      <c r="K14" s="1565"/>
      <c r="L14" s="1565"/>
      <c r="M14" s="1565"/>
      <c r="N14" s="1565"/>
      <c r="O14" s="1565" t="s">
        <v>815</v>
      </c>
      <c r="P14" s="1565"/>
      <c r="Q14" s="1565"/>
      <c r="R14" s="1565"/>
      <c r="S14" s="1565"/>
      <c r="T14" s="1565"/>
      <c r="U14" s="1565"/>
      <c r="V14" s="1565"/>
      <c r="W14" s="1565"/>
      <c r="X14" s="1565"/>
      <c r="Y14" s="1565"/>
      <c r="Z14" s="1565" t="s">
        <v>816</v>
      </c>
      <c r="AA14" s="1565"/>
      <c r="AB14" s="1565"/>
      <c r="AC14" s="1565"/>
      <c r="AD14" s="1565"/>
      <c r="AE14" s="1565"/>
      <c r="AF14" s="1565"/>
      <c r="AG14" s="1565"/>
      <c r="AH14" s="1565"/>
      <c r="AI14" s="1565"/>
      <c r="AJ14" s="1565"/>
      <c r="AK14" s="1565"/>
    </row>
    <row r="15" spans="1:38" ht="27.6" customHeight="1">
      <c r="C15" s="1559"/>
      <c r="D15" s="1560"/>
      <c r="E15" s="1560"/>
      <c r="F15" s="1560"/>
      <c r="G15" s="1560"/>
      <c r="H15" s="1560"/>
      <c r="I15" s="1560"/>
      <c r="J15" s="1560"/>
      <c r="K15" s="1560"/>
      <c r="L15" s="1560"/>
      <c r="M15" s="1560"/>
      <c r="N15" s="1561"/>
      <c r="O15" s="1562"/>
      <c r="P15" s="1563"/>
      <c r="Q15" s="1563"/>
      <c r="R15" s="1563"/>
      <c r="S15" s="1563"/>
      <c r="T15" s="1563"/>
      <c r="U15" s="1563"/>
      <c r="V15" s="1563"/>
      <c r="W15" s="1563"/>
      <c r="X15" s="1563"/>
      <c r="Y15" s="1564"/>
      <c r="Z15" s="1562"/>
      <c r="AA15" s="1563"/>
      <c r="AB15" s="1563"/>
      <c r="AC15" s="1563"/>
      <c r="AD15" s="1563"/>
      <c r="AE15" s="1563"/>
      <c r="AF15" s="1563"/>
      <c r="AG15" s="1563"/>
      <c r="AH15" s="1563"/>
      <c r="AI15" s="1563"/>
      <c r="AJ15" s="1563"/>
      <c r="AK15" s="1564"/>
    </row>
    <row r="16" spans="1:38" ht="6" customHeight="1">
      <c r="C16" s="1527"/>
      <c r="D16" s="1527"/>
      <c r="E16" s="1527"/>
      <c r="F16" s="1527"/>
      <c r="G16" s="1527"/>
      <c r="H16" s="1527"/>
      <c r="I16" s="1527"/>
      <c r="J16" s="1527"/>
      <c r="K16" s="617"/>
      <c r="L16" s="1527"/>
      <c r="M16" s="1527"/>
      <c r="N16" s="1527"/>
      <c r="O16" s="1527"/>
      <c r="P16" s="1527"/>
      <c r="Q16" s="1527"/>
      <c r="R16" s="1527"/>
      <c r="S16" s="1527"/>
    </row>
    <row r="17" spans="1:38" ht="15" customHeight="1">
      <c r="A17" s="1526" t="s">
        <v>740</v>
      </c>
      <c r="B17" s="1526"/>
      <c r="C17" s="1526"/>
      <c r="D17" s="1526"/>
      <c r="E17" s="1526"/>
      <c r="F17" s="1526"/>
      <c r="G17" s="1526"/>
      <c r="H17" s="1526"/>
      <c r="I17" s="1526"/>
      <c r="J17" s="1526"/>
      <c r="K17" s="1526"/>
      <c r="L17" s="1526"/>
      <c r="M17" s="1526"/>
      <c r="N17" s="1526"/>
      <c r="O17" s="1526"/>
      <c r="P17" s="1526"/>
      <c r="Q17" s="1526"/>
      <c r="R17" s="1526"/>
      <c r="S17" s="1526"/>
      <c r="T17" s="1526"/>
      <c r="U17" s="1526"/>
      <c r="V17" s="1526"/>
      <c r="W17" s="1526"/>
      <c r="X17" s="1526"/>
      <c r="Y17" s="1526"/>
      <c r="Z17" s="1526"/>
      <c r="AA17" s="1526"/>
      <c r="AB17" s="1526"/>
      <c r="AC17" s="1526"/>
      <c r="AD17" s="1526"/>
      <c r="AE17" s="1526"/>
      <c r="AF17" s="1526"/>
      <c r="AG17" s="1526"/>
      <c r="AH17" s="1526"/>
      <c r="AI17" s="1526"/>
      <c r="AJ17" s="1526"/>
      <c r="AK17" s="1526"/>
      <c r="AL17" s="1526"/>
    </row>
    <row r="18" spans="1:38" ht="27" customHeight="1">
      <c r="C18" s="1566" t="s">
        <v>817</v>
      </c>
      <c r="D18" s="1566"/>
      <c r="E18" s="1566"/>
      <c r="F18" s="1566"/>
      <c r="G18" s="1566"/>
      <c r="H18" s="1566"/>
      <c r="I18" s="1566"/>
      <c r="J18" s="1566"/>
      <c r="K18" s="1566"/>
      <c r="L18" s="1566"/>
      <c r="M18" s="1566"/>
      <c r="N18" s="1566"/>
      <c r="O18" s="1566"/>
      <c r="P18" s="1566"/>
      <c r="Q18" s="1566"/>
      <c r="R18" s="1566"/>
      <c r="S18" s="1566"/>
      <c r="T18" s="1566"/>
      <c r="U18" s="1566"/>
      <c r="V18" s="1566"/>
      <c r="W18" s="1566"/>
      <c r="X18" s="1566"/>
      <c r="Y18" s="1566"/>
      <c r="Z18" s="1566"/>
      <c r="AA18" s="1566"/>
      <c r="AB18" s="1566"/>
      <c r="AC18" s="1566"/>
      <c r="AD18" s="1566"/>
      <c r="AE18" s="1529"/>
      <c r="AF18" s="1530"/>
      <c r="AG18" s="1530"/>
      <c r="AH18" s="1530"/>
      <c r="AI18" s="1530"/>
      <c r="AJ18" s="1530"/>
      <c r="AK18" s="1531"/>
    </row>
    <row r="19" spans="1:38" ht="6" customHeight="1"/>
    <row r="20" spans="1:38" ht="28.15" customHeight="1">
      <c r="C20" s="1533" t="s">
        <v>818</v>
      </c>
      <c r="D20" s="1534"/>
      <c r="E20" s="1534"/>
      <c r="F20" s="1534"/>
      <c r="G20" s="1534"/>
      <c r="H20" s="1534"/>
      <c r="I20" s="1534"/>
      <c r="J20" s="1534"/>
      <c r="K20" s="1534"/>
      <c r="L20" s="1534"/>
      <c r="M20" s="1534"/>
      <c r="N20" s="1534"/>
      <c r="O20" s="1534"/>
      <c r="P20" s="1534"/>
      <c r="Q20" s="1534"/>
      <c r="R20" s="1534"/>
      <c r="S20" s="1534"/>
      <c r="T20" s="1534"/>
      <c r="U20" s="1534"/>
      <c r="V20" s="1534"/>
      <c r="W20" s="1534"/>
      <c r="X20" s="1534"/>
      <c r="Y20" s="1534"/>
      <c r="Z20" s="1534"/>
      <c r="AA20" s="1534"/>
      <c r="AB20" s="1534"/>
      <c r="AC20" s="1534"/>
      <c r="AD20" s="1534"/>
      <c r="AE20" s="1535">
        <f ca="1">B_IV!AB16</f>
        <v>0</v>
      </c>
      <c r="AF20" s="1536"/>
      <c r="AG20" s="1536"/>
      <c r="AH20" s="1536"/>
      <c r="AI20" s="1536"/>
      <c r="AJ20" s="1536"/>
      <c r="AK20" s="1537"/>
    </row>
    <row r="21" spans="1:38" ht="6" customHeight="1"/>
    <row r="22" spans="1:38" ht="27" customHeight="1">
      <c r="C22" s="1532" t="s">
        <v>892</v>
      </c>
      <c r="D22" s="1532"/>
      <c r="E22" s="1532"/>
      <c r="F22" s="1532"/>
      <c r="G22" s="1532"/>
      <c r="H22" s="1532"/>
      <c r="I22" s="1532"/>
      <c r="J22" s="1532"/>
      <c r="K22" s="1532"/>
      <c r="L22" s="1532"/>
      <c r="M22" s="1532"/>
      <c r="N22" s="1532"/>
      <c r="O22" s="1532"/>
      <c r="P22" s="1532"/>
      <c r="Q22" s="1532"/>
      <c r="R22" s="1532"/>
      <c r="S22" s="1532"/>
      <c r="T22" s="1532"/>
      <c r="U22" s="1532"/>
      <c r="V22" s="1532"/>
      <c r="W22" s="1532"/>
      <c r="X22" s="1532"/>
      <c r="Y22" s="1532"/>
      <c r="Z22" s="1532"/>
      <c r="AA22" s="1532"/>
      <c r="AB22" s="1532"/>
      <c r="AC22" s="1532"/>
      <c r="AD22" s="1532"/>
      <c r="AE22" s="1529"/>
      <c r="AF22" s="1530"/>
      <c r="AG22" s="1530"/>
      <c r="AH22" s="1530"/>
      <c r="AI22" s="1530"/>
      <c r="AJ22" s="1530"/>
      <c r="AK22" s="1531"/>
    </row>
    <row r="23" spans="1:38" ht="3" customHeight="1"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2"/>
      <c r="AI23" s="1572"/>
      <c r="AJ23" s="1572"/>
      <c r="AK23" s="1572"/>
    </row>
    <row r="24" spans="1:38" ht="15" customHeight="1">
      <c r="A24" s="1526" t="s">
        <v>741</v>
      </c>
      <c r="B24" s="1526"/>
      <c r="C24" s="1526"/>
      <c r="D24" s="1526"/>
      <c r="E24" s="1526"/>
      <c r="F24" s="1526"/>
      <c r="G24" s="1526"/>
      <c r="H24" s="1526"/>
      <c r="I24" s="1526"/>
      <c r="J24" s="1526"/>
      <c r="K24" s="1526"/>
      <c r="L24" s="1526"/>
      <c r="M24" s="1526"/>
      <c r="N24" s="1526"/>
      <c r="O24" s="1526"/>
      <c r="P24" s="1526"/>
      <c r="Q24" s="1526"/>
      <c r="R24" s="1526"/>
      <c r="S24" s="1526"/>
      <c r="T24" s="1526"/>
      <c r="U24" s="1526"/>
      <c r="V24" s="1526"/>
      <c r="W24" s="1526"/>
      <c r="X24" s="1526"/>
      <c r="Y24" s="1526"/>
      <c r="Z24" s="1526"/>
      <c r="AA24" s="1526"/>
      <c r="AB24" s="1526"/>
      <c r="AC24" s="1526"/>
      <c r="AD24" s="1526"/>
      <c r="AE24" s="1526"/>
      <c r="AF24" s="1526"/>
      <c r="AG24" s="1526"/>
      <c r="AH24" s="1526"/>
      <c r="AI24" s="1526"/>
      <c r="AJ24" s="1526"/>
      <c r="AK24" s="1526"/>
      <c r="AL24" s="1526"/>
    </row>
    <row r="25" spans="1:38" ht="27" customHeight="1">
      <c r="A25" s="616"/>
      <c r="B25" s="616"/>
      <c r="C25" s="1566" t="s">
        <v>878</v>
      </c>
      <c r="D25" s="1566"/>
      <c r="E25" s="1566"/>
      <c r="F25" s="1566"/>
      <c r="G25" s="1566"/>
      <c r="H25" s="1566"/>
      <c r="I25" s="1566"/>
      <c r="J25" s="1566"/>
      <c r="K25" s="1566"/>
      <c r="L25" s="1566"/>
      <c r="M25" s="1566"/>
      <c r="N25" s="1566"/>
      <c r="O25" s="1566"/>
      <c r="P25" s="1566"/>
      <c r="Q25" s="1566"/>
      <c r="R25" s="1566"/>
      <c r="S25" s="1566"/>
      <c r="T25" s="1566"/>
      <c r="U25" s="1566"/>
      <c r="V25" s="1566"/>
      <c r="W25" s="1566"/>
      <c r="X25" s="1566"/>
      <c r="Y25" s="1566"/>
      <c r="Z25" s="1566"/>
      <c r="AA25" s="1566"/>
      <c r="AB25" s="1566"/>
      <c r="AC25" s="1566"/>
      <c r="AD25" s="1566"/>
      <c r="AE25" s="1567"/>
      <c r="AF25" s="1568"/>
      <c r="AG25" s="1568"/>
      <c r="AH25" s="1568"/>
      <c r="AI25" s="1568"/>
      <c r="AJ25" s="1568"/>
      <c r="AK25" s="1569"/>
      <c r="AL25" s="616"/>
    </row>
    <row r="26" spans="1:38" ht="6" customHeight="1">
      <c r="A26" s="616"/>
      <c r="B26" s="616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  <c r="R26" s="1570"/>
      <c r="S26" s="1570"/>
      <c r="T26" s="1570"/>
      <c r="U26" s="1570"/>
      <c r="V26" s="1570"/>
      <c r="W26" s="1570"/>
      <c r="X26" s="1570"/>
      <c r="Y26" s="1570"/>
      <c r="Z26" s="1570"/>
      <c r="AA26" s="1570"/>
      <c r="AB26" s="1570"/>
      <c r="AC26" s="1570"/>
      <c r="AD26" s="1570"/>
      <c r="AE26" s="1570"/>
      <c r="AF26" s="1570"/>
      <c r="AG26" s="1570"/>
      <c r="AH26" s="1570"/>
      <c r="AI26" s="1570"/>
      <c r="AJ26" s="1570"/>
      <c r="AK26" s="1570"/>
      <c r="AL26" s="616"/>
    </row>
    <row r="27" spans="1:38" ht="21.75" customHeight="1">
      <c r="A27" s="616"/>
      <c r="B27" s="616"/>
      <c r="C27" s="1573" t="s">
        <v>802</v>
      </c>
      <c r="D27" s="1573"/>
      <c r="E27" s="1573"/>
      <c r="F27" s="1573"/>
      <c r="G27" s="1573"/>
      <c r="H27" s="1573"/>
      <c r="I27" s="1573"/>
      <c r="J27" s="1573"/>
      <c r="K27" s="1573"/>
      <c r="L27" s="1573"/>
      <c r="M27" s="1573"/>
      <c r="N27" s="1573"/>
      <c r="O27" s="1573"/>
      <c r="P27" s="1573"/>
      <c r="Q27" s="1573"/>
      <c r="R27" s="1573"/>
      <c r="S27" s="1573"/>
      <c r="T27" s="1573"/>
      <c r="U27" s="1573"/>
      <c r="V27" s="1573"/>
      <c r="W27" s="1573"/>
      <c r="X27" s="1573"/>
      <c r="Y27" s="1573"/>
      <c r="Z27" s="1573"/>
      <c r="AA27" s="1573"/>
      <c r="AB27" s="1573"/>
      <c r="AC27" s="1573"/>
      <c r="AD27" s="1573"/>
      <c r="AE27" s="1574" t="s">
        <v>86</v>
      </c>
      <c r="AF27" s="1575"/>
      <c r="AG27" s="1575"/>
      <c r="AH27" s="1575"/>
      <c r="AI27" s="1575"/>
      <c r="AJ27" s="1575"/>
      <c r="AK27" s="1576"/>
      <c r="AL27" s="616"/>
    </row>
    <row r="28" spans="1:38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</row>
    <row r="29" spans="1:38" ht="12" customHeight="1"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8"/>
      <c r="AK29" s="618"/>
    </row>
    <row r="30" spans="1:38" ht="54" customHeight="1">
      <c r="C30" s="1552"/>
      <c r="D30" s="1553"/>
      <c r="E30" s="1553"/>
      <c r="F30" s="1553"/>
      <c r="G30" s="1553"/>
      <c r="H30" s="1553"/>
      <c r="I30" s="1553"/>
      <c r="J30" s="1553"/>
      <c r="K30" s="1553"/>
      <c r="L30" s="1553"/>
      <c r="M30" s="1553"/>
      <c r="N30" s="1553"/>
      <c r="O30" s="1553"/>
      <c r="P30" s="1553"/>
      <c r="Q30" s="1553"/>
      <c r="R30" s="1553"/>
      <c r="S30" s="1553"/>
      <c r="T30" s="1554"/>
      <c r="U30" s="619"/>
      <c r="V30" s="1520"/>
      <c r="W30" s="1521"/>
      <c r="X30" s="1521"/>
      <c r="Y30" s="1521"/>
      <c r="Z30" s="1521"/>
      <c r="AA30" s="1521"/>
      <c r="AB30" s="1521"/>
      <c r="AC30" s="1521"/>
      <c r="AD30" s="1521"/>
      <c r="AE30" s="1521"/>
      <c r="AF30" s="1521"/>
      <c r="AG30" s="1521"/>
      <c r="AH30" s="1521"/>
      <c r="AI30" s="1521"/>
      <c r="AJ30" s="1521"/>
      <c r="AK30" s="1522"/>
    </row>
    <row r="31" spans="1:38" ht="13.5" customHeight="1">
      <c r="C31" s="1555"/>
      <c r="D31" s="1556"/>
      <c r="E31" s="1556"/>
      <c r="F31" s="1556"/>
      <c r="G31" s="1556"/>
      <c r="H31" s="1556"/>
      <c r="I31" s="1556"/>
      <c r="J31" s="1556"/>
      <c r="K31" s="1556"/>
      <c r="L31" s="1556"/>
      <c r="M31" s="1556"/>
      <c r="N31" s="1556"/>
      <c r="O31" s="1556"/>
      <c r="P31" s="1556"/>
      <c r="Q31" s="1556"/>
      <c r="R31" s="1556"/>
      <c r="S31" s="1556"/>
      <c r="T31" s="1557"/>
      <c r="U31" s="619"/>
      <c r="V31" s="1523"/>
      <c r="W31" s="1524"/>
      <c r="X31" s="1524"/>
      <c r="Y31" s="1524"/>
      <c r="Z31" s="1524"/>
      <c r="AA31" s="1524"/>
      <c r="AB31" s="1524"/>
      <c r="AC31" s="1524"/>
      <c r="AD31" s="1524"/>
      <c r="AE31" s="1524"/>
      <c r="AF31" s="1524"/>
      <c r="AG31" s="1524"/>
      <c r="AH31" s="1524"/>
      <c r="AI31" s="1524"/>
      <c r="AJ31" s="1524"/>
      <c r="AK31" s="1525"/>
    </row>
    <row r="32" spans="1:38" ht="44.25" customHeight="1">
      <c r="C32" s="1542" t="s">
        <v>721</v>
      </c>
      <c r="D32" s="1542"/>
      <c r="E32" s="1542"/>
      <c r="F32" s="1542"/>
      <c r="G32" s="1542"/>
      <c r="H32" s="1542"/>
      <c r="I32" s="1542"/>
      <c r="J32" s="1542"/>
      <c r="K32" s="1542"/>
      <c r="L32" s="1542"/>
      <c r="M32" s="1542"/>
      <c r="N32" s="1542"/>
      <c r="O32" s="1542"/>
      <c r="P32" s="1542"/>
      <c r="Q32" s="1542"/>
      <c r="R32" s="1542"/>
      <c r="S32" s="1542"/>
      <c r="T32" s="1542"/>
      <c r="U32" s="620"/>
      <c r="V32" s="1314" t="s">
        <v>819</v>
      </c>
      <c r="W32" s="1314"/>
      <c r="X32" s="1314"/>
      <c r="Y32" s="1314"/>
      <c r="Z32" s="1314"/>
      <c r="AA32" s="1314"/>
      <c r="AB32" s="1314"/>
      <c r="AC32" s="1314"/>
      <c r="AD32" s="1314"/>
      <c r="AE32" s="1314"/>
      <c r="AF32" s="1314"/>
      <c r="AG32" s="1314"/>
      <c r="AH32" s="1314"/>
      <c r="AI32" s="1314"/>
      <c r="AJ32" s="1314"/>
      <c r="AK32" s="1314"/>
    </row>
    <row r="33" spans="1:38" ht="12" customHeight="1">
      <c r="A33" s="1571" t="s">
        <v>502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0"/>
      <c r="AL33" s="1240"/>
    </row>
    <row r="34" spans="1:38">
      <c r="A34" s="1558"/>
      <c r="B34" s="1558"/>
      <c r="C34" s="1558"/>
      <c r="D34" s="1558"/>
      <c r="E34" s="1558"/>
      <c r="F34" s="1558"/>
      <c r="G34" s="1558"/>
      <c r="H34" s="1558"/>
      <c r="I34" s="1558"/>
      <c r="J34" s="1558"/>
      <c r="K34" s="1558"/>
      <c r="L34" s="1558"/>
      <c r="M34" s="1558"/>
      <c r="N34" s="1558"/>
      <c r="O34" s="1558"/>
      <c r="P34" s="1558"/>
      <c r="Q34" s="1558"/>
      <c r="R34" s="1558"/>
      <c r="S34" s="1558"/>
      <c r="T34" s="1558"/>
      <c r="U34" s="1558"/>
      <c r="V34" s="1558"/>
      <c r="W34" s="1558"/>
      <c r="X34" s="1558"/>
      <c r="Y34" s="1558"/>
      <c r="Z34" s="1558"/>
      <c r="AA34" s="1558"/>
      <c r="AB34" s="1558"/>
      <c r="AC34" s="1558"/>
      <c r="AD34" s="1558"/>
      <c r="AE34" s="1558"/>
      <c r="AF34" s="1558"/>
      <c r="AG34" s="1558"/>
      <c r="AH34" s="1558"/>
      <c r="AI34" s="1558"/>
      <c r="AJ34" s="1558"/>
      <c r="AK34" s="1558"/>
      <c r="AL34" s="1558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7" zoomScaleNormal="100" zoomScaleSheetLayoutView="100" zoomScalePageLayoutView="120" workbookViewId="0">
      <selection activeCell="Y30" sqref="Y30:AI31"/>
    </sheetView>
  </sheetViews>
  <sheetFormatPr defaultColWidth="9.140625" defaultRowHeight="12"/>
  <cols>
    <col min="1" max="1" width="2.140625" style="69" customWidth="1"/>
    <col min="2" max="2" width="3" style="69" customWidth="1"/>
    <col min="3" max="6" width="2.85546875" style="69" customWidth="1"/>
    <col min="7" max="7" width="3.5703125" style="69" customWidth="1"/>
    <col min="8" max="23" width="2.85546875" style="69" customWidth="1"/>
    <col min="24" max="24" width="4.28515625" style="69" customWidth="1"/>
    <col min="25" max="35" width="2.85546875" style="69" customWidth="1"/>
    <col min="36" max="36" width="7.7109375" style="69" customWidth="1"/>
    <col min="37" max="16384" width="9.140625" style="69"/>
  </cols>
  <sheetData>
    <row r="1" spans="1:38" s="643" customFormat="1" ht="21" customHeight="1">
      <c r="A1" s="864" t="s">
        <v>352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865"/>
      <c r="Y1" s="865"/>
      <c r="Z1" s="865"/>
      <c r="AA1" s="865"/>
      <c r="AB1" s="865"/>
      <c r="AC1" s="865"/>
      <c r="AD1" s="865"/>
      <c r="AE1" s="865"/>
      <c r="AF1" s="865"/>
      <c r="AG1" s="865"/>
      <c r="AH1" s="865"/>
      <c r="AI1" s="865"/>
    </row>
    <row r="2" spans="1:38" ht="2.25" customHeight="1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</row>
    <row r="3" spans="1:38" ht="23.65" customHeight="1">
      <c r="A3" s="866" t="s">
        <v>421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</row>
    <row r="4" spans="1:38" ht="2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8" ht="13.5" customHeight="1">
      <c r="A5" s="870" t="s">
        <v>332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56" t="s">
        <v>705</v>
      </c>
      <c r="AK5" s="857"/>
      <c r="AL5" s="857"/>
    </row>
    <row r="6" spans="1:38" ht="2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856"/>
      <c r="AK6" s="857"/>
      <c r="AL6" s="857"/>
    </row>
    <row r="7" spans="1:38" ht="17.25" customHeight="1">
      <c r="A7" s="762" t="s">
        <v>290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3" t="s">
        <v>86</v>
      </c>
      <c r="Y7" s="764"/>
      <c r="Z7" s="764"/>
      <c r="AA7" s="764"/>
      <c r="AB7" s="764"/>
      <c r="AC7" s="764"/>
      <c r="AD7" s="764"/>
      <c r="AE7" s="764"/>
      <c r="AF7" s="764"/>
      <c r="AG7" s="764"/>
      <c r="AH7" s="764"/>
      <c r="AI7" s="765"/>
      <c r="AJ7" s="856"/>
      <c r="AK7" s="857"/>
      <c r="AL7" s="857"/>
    </row>
    <row r="8" spans="1:38" ht="2.25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454"/>
      <c r="AK8" s="455"/>
      <c r="AL8" s="455"/>
    </row>
    <row r="9" spans="1:38" ht="2.25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</row>
    <row r="10" spans="1:38" ht="15.75" customHeight="1">
      <c r="A10" s="762" t="s">
        <v>444</v>
      </c>
      <c r="B10" s="762"/>
      <c r="C10" s="762"/>
      <c r="D10" s="762"/>
      <c r="E10" s="762"/>
      <c r="F10" s="762"/>
      <c r="G10" s="762"/>
      <c r="H10" s="762"/>
      <c r="I10" s="762"/>
      <c r="J10" s="762"/>
      <c r="K10" s="762"/>
      <c r="L10" s="762"/>
      <c r="M10" s="762"/>
      <c r="N10" s="762"/>
      <c r="O10" s="762"/>
      <c r="P10" s="762"/>
      <c r="Q10" s="762"/>
      <c r="R10" s="762"/>
      <c r="S10" s="762"/>
      <c r="T10" s="762"/>
      <c r="U10" s="762"/>
      <c r="V10" s="762"/>
      <c r="W10" s="776"/>
      <c r="X10" s="777"/>
      <c r="Y10" s="778"/>
      <c r="Z10" s="779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ht="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9"/>
      <c r="Y11" s="379"/>
      <c r="Z11" s="73"/>
      <c r="AA11" s="377"/>
      <c r="AB11" s="377"/>
      <c r="AC11" s="377"/>
      <c r="AD11" s="377"/>
      <c r="AE11" s="377"/>
      <c r="AF11" s="377"/>
      <c r="AG11" s="377"/>
      <c r="AH11" s="377"/>
      <c r="AI11" s="377"/>
    </row>
    <row r="12" spans="1:38" s="76" customFormat="1" ht="15.75" customHeight="1">
      <c r="A12" s="732" t="s">
        <v>445</v>
      </c>
      <c r="B12" s="732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2"/>
      <c r="R12" s="732"/>
      <c r="S12" s="732"/>
      <c r="T12" s="732"/>
      <c r="U12" s="732"/>
      <c r="V12" s="732"/>
      <c r="W12" s="74"/>
      <c r="X12" s="773" t="s">
        <v>13</v>
      </c>
      <c r="Y12" s="774"/>
      <c r="Z12" s="383"/>
      <c r="AA12" s="775" t="s">
        <v>14</v>
      </c>
      <c r="AB12" s="774"/>
      <c r="AC12" s="375"/>
      <c r="AD12" s="75"/>
      <c r="AE12" s="75"/>
      <c r="AF12" s="75"/>
      <c r="AG12" s="75"/>
      <c r="AJ12" s="77"/>
    </row>
    <row r="13" spans="1:38" ht="6.75" customHeight="1">
      <c r="AA13" s="377"/>
      <c r="AB13" s="377"/>
      <c r="AC13" s="377"/>
      <c r="AD13" s="377"/>
      <c r="AE13" s="377"/>
      <c r="AF13" s="377"/>
      <c r="AG13" s="377"/>
      <c r="AH13" s="377"/>
      <c r="AI13" s="377"/>
    </row>
    <row r="14" spans="1:38" ht="20.25" customHeight="1">
      <c r="A14" s="868" t="s">
        <v>427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69"/>
      <c r="R14" s="869"/>
      <c r="S14" s="869"/>
      <c r="T14" s="869"/>
      <c r="U14" s="869"/>
      <c r="V14" s="869"/>
      <c r="W14" s="869"/>
      <c r="X14" s="869"/>
      <c r="Y14" s="869"/>
      <c r="Z14" s="869"/>
      <c r="AA14" s="869"/>
      <c r="AB14" s="869"/>
      <c r="AC14" s="869"/>
      <c r="AD14" s="869"/>
      <c r="AE14" s="869"/>
      <c r="AF14" s="869"/>
      <c r="AG14" s="869"/>
      <c r="AH14" s="869"/>
      <c r="AI14" s="869"/>
    </row>
    <row r="15" spans="1:38" ht="2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7"/>
      <c r="P15" s="7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/>
      <c r="AE15" s="77"/>
      <c r="AF15" s="77"/>
      <c r="AG15" s="77"/>
      <c r="AH15" s="77"/>
      <c r="AI15" s="77"/>
    </row>
    <row r="16" spans="1:38" ht="2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7"/>
      <c r="AE16" s="77"/>
      <c r="AF16" s="77"/>
      <c r="AG16" s="77"/>
      <c r="AH16" s="77"/>
      <c r="AI16" s="77"/>
    </row>
    <row r="17" spans="1:36" s="76" customFormat="1" ht="15" customHeight="1">
      <c r="A17" s="732" t="s">
        <v>359</v>
      </c>
      <c r="B17" s="732"/>
      <c r="C17" s="732"/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4"/>
      <c r="R17" s="777"/>
      <c r="S17" s="778"/>
      <c r="T17" s="779"/>
      <c r="U17" s="74"/>
      <c r="V17" s="74"/>
      <c r="W17" s="74"/>
      <c r="AA17" s="74"/>
      <c r="AB17" s="74"/>
      <c r="AC17" s="74"/>
      <c r="AD17" s="74"/>
      <c r="AE17" s="77"/>
      <c r="AF17" s="77"/>
      <c r="AG17" s="77"/>
      <c r="AH17" s="77"/>
      <c r="AJ17" s="77"/>
    </row>
    <row r="18" spans="1:36" ht="3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5"/>
      <c r="AB18" s="75"/>
      <c r="AC18" s="75"/>
      <c r="AD18" s="75"/>
      <c r="AE18" s="75"/>
      <c r="AF18" s="75"/>
      <c r="AG18" s="75"/>
      <c r="AH18" s="75"/>
      <c r="AI18" s="77"/>
    </row>
    <row r="19" spans="1:36" ht="15" customHeight="1">
      <c r="A19" s="719" t="s">
        <v>360</v>
      </c>
      <c r="B19" s="719"/>
      <c r="C19" s="719"/>
      <c r="D19" s="719"/>
      <c r="E19" s="719"/>
      <c r="F19" s="719"/>
      <c r="G19" s="719"/>
      <c r="H19" s="719"/>
      <c r="I19" s="719"/>
      <c r="J19" s="719"/>
      <c r="K19" s="780"/>
      <c r="L19" s="781"/>
      <c r="M19" s="782"/>
      <c r="N19" s="782"/>
      <c r="O19" s="782"/>
      <c r="P19" s="782"/>
      <c r="Q19" s="782"/>
      <c r="R19" s="782"/>
      <c r="S19" s="783"/>
      <c r="T19" s="475"/>
      <c r="U19" s="872"/>
      <c r="V19" s="872"/>
      <c r="W19" s="872"/>
      <c r="X19" s="872"/>
      <c r="Y19" s="872"/>
      <c r="Z19" s="872"/>
      <c r="AA19" s="695"/>
      <c r="AB19" s="695"/>
      <c r="AC19" s="695"/>
      <c r="AD19" s="695"/>
      <c r="AE19" s="695"/>
      <c r="AF19" s="475"/>
      <c r="AG19" s="475"/>
      <c r="AH19" s="475"/>
      <c r="AI19" s="475"/>
    </row>
    <row r="20" spans="1:36" ht="2.25" customHeight="1">
      <c r="A20" s="719"/>
      <c r="B20" s="719"/>
      <c r="C20" s="719"/>
      <c r="D20" s="719"/>
      <c r="E20" s="719"/>
      <c r="F20" s="719"/>
      <c r="G20" s="719"/>
      <c r="H20" s="719"/>
      <c r="I20" s="719"/>
      <c r="J20" s="719"/>
      <c r="K20" s="784"/>
      <c r="L20" s="785"/>
      <c r="M20" s="786"/>
      <c r="N20" s="786"/>
      <c r="O20" s="786"/>
      <c r="P20" s="786"/>
      <c r="Q20" s="786"/>
      <c r="R20" s="786"/>
      <c r="S20" s="787"/>
      <c r="U20" s="872"/>
      <c r="V20" s="872"/>
      <c r="W20" s="872"/>
      <c r="X20" s="872"/>
      <c r="Y20" s="872"/>
      <c r="Z20" s="872"/>
    </row>
    <row r="21" spans="1:36" ht="15" customHeight="1">
      <c r="A21" s="719" t="s">
        <v>361</v>
      </c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</row>
    <row r="22" spans="1:36" ht="3" customHeight="1">
      <c r="A22" s="719"/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374"/>
      <c r="AI22" s="374"/>
    </row>
    <row r="23" spans="1:36" ht="2.25" customHeight="1">
      <c r="A23" s="79"/>
      <c r="B23" s="377"/>
      <c r="C23" s="377"/>
      <c r="D23" s="377"/>
      <c r="E23" s="377"/>
      <c r="F23" s="377"/>
      <c r="G23" s="377"/>
      <c r="J23" s="79"/>
      <c r="K23" s="377"/>
      <c r="L23" s="377"/>
      <c r="M23" s="377"/>
      <c r="N23" s="377"/>
      <c r="O23" s="377"/>
      <c r="P23" s="377"/>
      <c r="Q23" s="76"/>
      <c r="U23" s="381"/>
      <c r="V23" s="381"/>
      <c r="W23" s="381"/>
      <c r="X23" s="381"/>
      <c r="Y23" s="381"/>
      <c r="Z23" s="381"/>
      <c r="AA23" s="381"/>
      <c r="AB23" s="381"/>
      <c r="AC23" s="80"/>
      <c r="AF23" s="74"/>
      <c r="AG23" s="74"/>
      <c r="AH23" s="74"/>
      <c r="AI23" s="74"/>
      <c r="AJ23" s="80"/>
    </row>
    <row r="24" spans="1:36" ht="9.75" customHeight="1">
      <c r="A24" s="79"/>
      <c r="B24" s="377"/>
      <c r="C24" s="377"/>
      <c r="D24" s="377"/>
      <c r="E24" s="377"/>
      <c r="F24" s="377"/>
      <c r="G24" s="377"/>
      <c r="J24" s="79"/>
      <c r="K24" s="377"/>
      <c r="L24" s="377"/>
      <c r="M24" s="766" t="s">
        <v>86</v>
      </c>
      <c r="N24" s="767"/>
      <c r="O24" s="767"/>
      <c r="P24" s="767"/>
      <c r="Q24" s="767"/>
      <c r="R24" s="767"/>
      <c r="S24" s="767"/>
      <c r="T24" s="767"/>
      <c r="U24" s="767"/>
      <c r="V24" s="768"/>
      <c r="W24" s="374"/>
      <c r="X24" s="374"/>
      <c r="Y24" s="374"/>
      <c r="Z24" s="374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6" ht="15" customHeight="1">
      <c r="A25" s="769" t="s">
        <v>273</v>
      </c>
      <c r="B25" s="769"/>
      <c r="C25" s="770" t="s">
        <v>144</v>
      </c>
      <c r="D25" s="771"/>
      <c r="E25" s="771"/>
      <c r="F25" s="771"/>
      <c r="G25" s="772"/>
      <c r="H25" s="82"/>
      <c r="I25" s="773" t="s">
        <v>13</v>
      </c>
      <c r="J25" s="774"/>
      <c r="K25" s="376"/>
      <c r="L25" s="82"/>
      <c r="M25" s="697"/>
      <c r="N25" s="698"/>
      <c r="O25" s="698"/>
      <c r="P25" s="698"/>
      <c r="Q25" s="698"/>
      <c r="R25" s="698"/>
      <c r="S25" s="698"/>
      <c r="T25" s="698"/>
      <c r="U25" s="698"/>
      <c r="V25" s="699"/>
      <c r="W25" s="77"/>
      <c r="X25" s="74"/>
      <c r="Y25" s="82"/>
      <c r="Z25" s="82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6" ht="5.25" customHeight="1">
      <c r="A26" s="83"/>
      <c r="B26" s="379"/>
      <c r="C26" s="377"/>
      <c r="D26" s="377"/>
      <c r="E26" s="377"/>
      <c r="F26" s="377"/>
      <c r="G26" s="377"/>
      <c r="M26" s="81"/>
      <c r="N26" s="81"/>
      <c r="O26" s="81"/>
      <c r="P26" s="81"/>
      <c r="Q26" s="81"/>
      <c r="R26" s="81"/>
      <c r="S26" s="81"/>
      <c r="T26" s="81"/>
      <c r="U26" s="81"/>
      <c r="V26" s="377"/>
      <c r="W26" s="377"/>
      <c r="X26" s="377"/>
      <c r="Y26" s="381"/>
      <c r="Z26" s="381"/>
      <c r="AA26" s="81"/>
      <c r="AB26" s="81"/>
      <c r="AC26" s="81"/>
      <c r="AD26" s="81"/>
      <c r="AE26" s="81"/>
      <c r="AF26" s="81"/>
      <c r="AG26" s="81"/>
      <c r="AH26" s="81"/>
      <c r="AI26" s="81"/>
      <c r="AJ26" s="80"/>
    </row>
    <row r="27" spans="1:36" ht="9.75" customHeight="1">
      <c r="A27" s="83"/>
      <c r="B27" s="379"/>
      <c r="C27" s="377"/>
      <c r="D27" s="377"/>
      <c r="E27" s="377"/>
      <c r="F27" s="377"/>
      <c r="G27" s="377"/>
      <c r="M27" s="766" t="s">
        <v>86</v>
      </c>
      <c r="N27" s="767"/>
      <c r="O27" s="767"/>
      <c r="P27" s="767"/>
      <c r="Q27" s="767"/>
      <c r="R27" s="767"/>
      <c r="S27" s="767"/>
      <c r="T27" s="767"/>
      <c r="U27" s="767"/>
      <c r="V27" s="768"/>
      <c r="W27" s="377"/>
      <c r="X27" s="377"/>
      <c r="Y27" s="789" t="s">
        <v>86</v>
      </c>
      <c r="Z27" s="790"/>
      <c r="AA27" s="790"/>
      <c r="AB27" s="790"/>
      <c r="AC27" s="790"/>
      <c r="AD27" s="790"/>
      <c r="AE27" s="790"/>
      <c r="AF27" s="790"/>
      <c r="AG27" s="790"/>
      <c r="AH27" s="790"/>
      <c r="AI27" s="791"/>
    </row>
    <row r="28" spans="1:36" ht="15" customHeight="1">
      <c r="A28" s="769" t="s">
        <v>362</v>
      </c>
      <c r="B28" s="795"/>
      <c r="C28" s="796" t="s">
        <v>363</v>
      </c>
      <c r="D28" s="797"/>
      <c r="E28" s="797"/>
      <c r="F28" s="797"/>
      <c r="G28" s="798"/>
      <c r="H28" s="82"/>
      <c r="I28" s="773" t="s">
        <v>13</v>
      </c>
      <c r="J28" s="774"/>
      <c r="K28" s="376"/>
      <c r="L28" s="82"/>
      <c r="M28" s="697"/>
      <c r="N28" s="698"/>
      <c r="O28" s="698"/>
      <c r="P28" s="698"/>
      <c r="Q28" s="698"/>
      <c r="R28" s="698"/>
      <c r="S28" s="698"/>
      <c r="T28" s="698"/>
      <c r="U28" s="698"/>
      <c r="V28" s="699"/>
      <c r="W28" s="77"/>
      <c r="X28" s="74"/>
      <c r="Y28" s="792"/>
      <c r="Z28" s="793"/>
      <c r="AA28" s="793"/>
      <c r="AB28" s="793"/>
      <c r="AC28" s="793"/>
      <c r="AD28" s="793"/>
      <c r="AE28" s="793"/>
      <c r="AF28" s="793"/>
      <c r="AG28" s="793"/>
      <c r="AH28" s="793"/>
      <c r="AI28" s="794"/>
    </row>
    <row r="29" spans="1:36" ht="5.25" customHeight="1">
      <c r="A29" s="83"/>
      <c r="B29" s="379"/>
      <c r="C29" s="377"/>
      <c r="D29" s="377"/>
      <c r="E29" s="377"/>
      <c r="F29" s="377"/>
      <c r="G29" s="377"/>
      <c r="U29" s="79"/>
      <c r="V29" s="377"/>
      <c r="W29" s="377"/>
      <c r="X29" s="377"/>
      <c r="Y29" s="381"/>
      <c r="Z29" s="381"/>
      <c r="AA29" s="84"/>
      <c r="AB29" s="84"/>
      <c r="AC29" s="84"/>
      <c r="AD29" s="84"/>
      <c r="AE29" s="84"/>
      <c r="AF29" s="84"/>
      <c r="AG29" s="84"/>
      <c r="AH29" s="84"/>
      <c r="AI29" s="84"/>
      <c r="AJ29" s="80"/>
    </row>
    <row r="30" spans="1:36" ht="9.75" customHeight="1">
      <c r="A30" s="83"/>
      <c r="B30" s="379"/>
      <c r="C30" s="377"/>
      <c r="D30" s="377"/>
      <c r="E30" s="377"/>
      <c r="F30" s="377"/>
      <c r="G30" s="377"/>
      <c r="U30" s="79"/>
      <c r="V30" s="377"/>
      <c r="W30" s="377"/>
      <c r="X30" s="377"/>
      <c r="Y30" s="780" t="s">
        <v>86</v>
      </c>
      <c r="Z30" s="781"/>
      <c r="AA30" s="781"/>
      <c r="AB30" s="781"/>
      <c r="AC30" s="781"/>
      <c r="AD30" s="781"/>
      <c r="AE30" s="781"/>
      <c r="AF30" s="781"/>
      <c r="AG30" s="781"/>
      <c r="AH30" s="781"/>
      <c r="AI30" s="799"/>
    </row>
    <row r="31" spans="1:36" ht="15" customHeight="1">
      <c r="A31" s="769" t="s">
        <v>364</v>
      </c>
      <c r="B31" s="795"/>
      <c r="C31" s="796" t="s">
        <v>414</v>
      </c>
      <c r="D31" s="797"/>
      <c r="E31" s="797"/>
      <c r="F31" s="797"/>
      <c r="G31" s="797"/>
      <c r="H31" s="797"/>
      <c r="I31" s="797"/>
      <c r="J31" s="797"/>
      <c r="K31" s="797"/>
      <c r="L31" s="797"/>
      <c r="M31" s="797"/>
      <c r="N31" s="797"/>
      <c r="O31" s="797"/>
      <c r="P31" s="797"/>
      <c r="Q31" s="797"/>
      <c r="R31" s="798"/>
      <c r="T31" s="773" t="s">
        <v>13</v>
      </c>
      <c r="U31" s="801"/>
      <c r="V31" s="376"/>
      <c r="W31" s="85"/>
      <c r="Y31" s="784"/>
      <c r="Z31" s="785"/>
      <c r="AA31" s="785"/>
      <c r="AB31" s="785"/>
      <c r="AC31" s="785"/>
      <c r="AD31" s="785"/>
      <c r="AE31" s="785"/>
      <c r="AF31" s="785"/>
      <c r="AG31" s="785"/>
      <c r="AH31" s="785"/>
      <c r="AI31" s="800"/>
    </row>
    <row r="32" spans="1:36" ht="2.25" customHeight="1">
      <c r="A32" s="83"/>
      <c r="B32" s="379"/>
      <c r="C32" s="377"/>
      <c r="D32" s="377"/>
      <c r="E32" s="377"/>
      <c r="F32" s="377"/>
      <c r="G32" s="377"/>
      <c r="U32" s="79"/>
      <c r="V32" s="377"/>
      <c r="W32" s="377"/>
      <c r="X32" s="377"/>
      <c r="Y32" s="381"/>
      <c r="Z32" s="381"/>
      <c r="AA32" s="86"/>
      <c r="AB32" s="86"/>
      <c r="AC32" s="86"/>
      <c r="AD32" s="86"/>
      <c r="AE32" s="86"/>
      <c r="AF32" s="86"/>
      <c r="AG32" s="86"/>
      <c r="AH32" s="86"/>
      <c r="AI32" s="86"/>
      <c r="AJ32" s="80"/>
    </row>
    <row r="33" spans="1:36" ht="3" customHeight="1">
      <c r="A33" s="83"/>
      <c r="B33" s="379"/>
      <c r="C33" s="377"/>
      <c r="D33" s="377"/>
      <c r="E33" s="377"/>
      <c r="F33" s="377"/>
      <c r="G33" s="377"/>
      <c r="U33" s="79"/>
      <c r="V33" s="377"/>
      <c r="W33" s="377"/>
      <c r="X33" s="377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</row>
    <row r="34" spans="1:36" s="76" customFormat="1" ht="15" customHeight="1">
      <c r="A34" s="788" t="s">
        <v>365</v>
      </c>
      <c r="B34" s="788"/>
      <c r="C34" s="802" t="s">
        <v>387</v>
      </c>
      <c r="D34" s="803"/>
      <c r="E34" s="803"/>
      <c r="F34" s="803"/>
      <c r="G34" s="803"/>
      <c r="H34" s="803"/>
      <c r="I34" s="804"/>
      <c r="J34" s="77"/>
      <c r="K34" s="77"/>
      <c r="L34" s="77"/>
      <c r="P34" s="773" t="s">
        <v>13</v>
      </c>
      <c r="Q34" s="773"/>
      <c r="R34" s="376"/>
      <c r="S34" s="77"/>
      <c r="T34" s="77"/>
      <c r="U34" s="77"/>
      <c r="V34" s="77"/>
      <c r="W34" s="77"/>
      <c r="AJ34" s="77"/>
    </row>
    <row r="35" spans="1:36" ht="5.25" customHeight="1">
      <c r="A35" s="87"/>
      <c r="B35" s="8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5"/>
      <c r="AB35" s="75"/>
      <c r="AC35" s="75"/>
      <c r="AD35" s="75"/>
      <c r="AE35" s="75"/>
      <c r="AF35" s="75"/>
      <c r="AG35" s="75"/>
      <c r="AH35" s="75"/>
      <c r="AI35" s="77"/>
    </row>
    <row r="36" spans="1:36" s="76" customFormat="1" ht="15" customHeight="1">
      <c r="A36" s="788" t="s">
        <v>415</v>
      </c>
      <c r="B36" s="788"/>
      <c r="C36" s="669" t="s">
        <v>366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77"/>
      <c r="O36" s="77"/>
      <c r="P36" s="777"/>
      <c r="Q36" s="778"/>
      <c r="R36" s="779"/>
      <c r="S36" s="77"/>
      <c r="AD36" s="75"/>
      <c r="AE36" s="75"/>
      <c r="AF36" s="75"/>
      <c r="AG36" s="75"/>
      <c r="AJ36" s="77"/>
    </row>
    <row r="37" spans="1:36" ht="1.5" customHeight="1">
      <c r="A37" s="74"/>
      <c r="B37" s="7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4"/>
      <c r="Q37" s="74"/>
      <c r="R37" s="74"/>
      <c r="S37" s="77"/>
      <c r="W37" s="74"/>
      <c r="X37" s="74"/>
      <c r="Y37" s="74"/>
      <c r="Z37" s="74"/>
      <c r="AA37" s="75"/>
      <c r="AB37" s="75"/>
      <c r="AC37" s="75"/>
      <c r="AD37" s="75"/>
      <c r="AE37" s="75"/>
      <c r="AF37" s="75"/>
      <c r="AG37" s="75"/>
      <c r="AH37" s="75"/>
      <c r="AI37" s="77"/>
    </row>
    <row r="38" spans="1:36" ht="0.75" customHeight="1">
      <c r="A38" s="74"/>
      <c r="B38" s="74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4"/>
      <c r="Q38" s="74"/>
      <c r="R38" s="74"/>
      <c r="S38" s="77"/>
      <c r="W38" s="74"/>
      <c r="X38" s="74"/>
      <c r="Y38" s="74"/>
      <c r="Z38" s="74"/>
      <c r="AA38" s="75"/>
      <c r="AB38" s="75"/>
      <c r="AC38" s="75"/>
      <c r="AD38" s="75"/>
      <c r="AE38" s="75"/>
      <c r="AF38" s="75"/>
      <c r="AG38" s="75"/>
      <c r="AH38" s="75"/>
      <c r="AI38" s="77"/>
    </row>
    <row r="39" spans="1:36" ht="15" customHeight="1">
      <c r="A39" s="773" t="s">
        <v>416</v>
      </c>
      <c r="B39" s="773"/>
      <c r="C39" s="669" t="s">
        <v>423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77"/>
      <c r="O39" s="77"/>
      <c r="P39" s="777"/>
      <c r="Q39" s="778"/>
      <c r="R39" s="779"/>
      <c r="S39" s="88"/>
      <c r="W39" s="77"/>
      <c r="AA39" s="88"/>
      <c r="AB39" s="88"/>
      <c r="AC39" s="88"/>
      <c r="AD39" s="88"/>
      <c r="AE39" s="88"/>
      <c r="AF39" s="88"/>
      <c r="AG39" s="88"/>
      <c r="AH39" s="88"/>
      <c r="AI39" s="88"/>
    </row>
    <row r="40" spans="1:36" ht="29.25" customHeight="1">
      <c r="A40" s="669" t="s">
        <v>450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80"/>
    </row>
    <row r="41" spans="1:36" ht="20.45" customHeight="1">
      <c r="A41" s="473"/>
      <c r="B41" s="816"/>
      <c r="C41" s="817"/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7"/>
      <c r="S41" s="817"/>
      <c r="T41" s="817"/>
      <c r="U41" s="817"/>
      <c r="V41" s="817"/>
      <c r="W41" s="818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80"/>
    </row>
    <row r="42" spans="1:36" ht="15" customHeight="1">
      <c r="A42" s="806" t="s">
        <v>367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06"/>
      <c r="S42" s="806"/>
      <c r="T42" s="806"/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F42" s="806"/>
      <c r="AG42" s="806"/>
      <c r="AH42" s="806"/>
      <c r="AI42" s="806"/>
    </row>
    <row r="43" spans="1:36" ht="2.25" customHeight="1">
      <c r="A43" s="89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</row>
    <row r="44" spans="1:36" ht="15" customHeight="1">
      <c r="A44" s="873" t="s">
        <v>876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875"/>
      <c r="M44" s="873" t="s">
        <v>368</v>
      </c>
      <c r="N44" s="874"/>
      <c r="O44" s="874"/>
      <c r="P44" s="874"/>
      <c r="Q44" s="874"/>
      <c r="R44" s="874"/>
      <c r="S44" s="874"/>
      <c r="T44" s="874"/>
      <c r="U44" s="874"/>
      <c r="V44" s="874"/>
      <c r="W44" s="874"/>
      <c r="X44" s="875"/>
      <c r="Y44" s="873" t="s">
        <v>742</v>
      </c>
      <c r="Z44" s="874"/>
      <c r="AA44" s="874"/>
      <c r="AB44" s="874"/>
      <c r="AC44" s="874"/>
      <c r="AD44" s="874"/>
      <c r="AE44" s="874"/>
      <c r="AF44" s="874"/>
      <c r="AG44" s="874"/>
      <c r="AH44" s="874"/>
      <c r="AI44" s="875"/>
    </row>
    <row r="45" spans="1:36" ht="21.6" customHeight="1">
      <c r="A45" s="879"/>
      <c r="B45" s="880"/>
      <c r="C45" s="880"/>
      <c r="D45" s="880"/>
      <c r="E45" s="880"/>
      <c r="F45" s="880"/>
      <c r="G45" s="880"/>
      <c r="H45" s="880"/>
      <c r="I45" s="880"/>
      <c r="J45" s="880"/>
      <c r="K45" s="880"/>
      <c r="L45" s="881"/>
      <c r="M45" s="807"/>
      <c r="N45" s="808"/>
      <c r="O45" s="808"/>
      <c r="P45" s="808"/>
      <c r="Q45" s="808"/>
      <c r="R45" s="808"/>
      <c r="S45" s="808"/>
      <c r="T45" s="808"/>
      <c r="U45" s="808"/>
      <c r="V45" s="808"/>
      <c r="W45" s="808"/>
      <c r="X45" s="809"/>
      <c r="Y45" s="876" t="s">
        <v>86</v>
      </c>
      <c r="Z45" s="877"/>
      <c r="AA45" s="877"/>
      <c r="AB45" s="877"/>
      <c r="AC45" s="877"/>
      <c r="AD45" s="877"/>
      <c r="AE45" s="877"/>
      <c r="AF45" s="877"/>
      <c r="AG45" s="877"/>
      <c r="AH45" s="877"/>
      <c r="AI45" s="878"/>
    </row>
    <row r="46" spans="1:36" ht="15" customHeight="1">
      <c r="A46" s="810" t="s">
        <v>743</v>
      </c>
      <c r="B46" s="811"/>
      <c r="C46" s="811"/>
      <c r="D46" s="811"/>
      <c r="E46" s="811"/>
      <c r="F46" s="811"/>
      <c r="G46" s="811"/>
      <c r="H46" s="811"/>
      <c r="I46" s="811"/>
      <c r="J46" s="811"/>
      <c r="K46" s="811"/>
      <c r="L46" s="812"/>
      <c r="M46" s="810" t="s">
        <v>744</v>
      </c>
      <c r="N46" s="811"/>
      <c r="O46" s="811"/>
      <c r="P46" s="811"/>
      <c r="Q46" s="811"/>
      <c r="R46" s="811"/>
      <c r="S46" s="811"/>
      <c r="T46" s="811"/>
      <c r="U46" s="811"/>
      <c r="V46" s="811"/>
      <c r="W46" s="811"/>
      <c r="X46" s="811"/>
      <c r="Y46" s="811"/>
      <c r="Z46" s="811"/>
      <c r="AA46" s="811"/>
      <c r="AB46" s="811"/>
      <c r="AC46" s="811"/>
      <c r="AD46" s="811"/>
      <c r="AE46" s="811"/>
      <c r="AF46" s="811"/>
      <c r="AG46" s="811"/>
      <c r="AH46" s="811"/>
      <c r="AI46" s="812"/>
    </row>
    <row r="47" spans="1:36" ht="15" customHeight="1">
      <c r="A47" s="879"/>
      <c r="B47" s="880"/>
      <c r="C47" s="880"/>
      <c r="D47" s="880"/>
      <c r="E47" s="880"/>
      <c r="F47" s="880"/>
      <c r="G47" s="880"/>
      <c r="H47" s="880"/>
      <c r="I47" s="880"/>
      <c r="J47" s="880"/>
      <c r="K47" s="880"/>
      <c r="L47" s="881"/>
      <c r="M47" s="813"/>
      <c r="N47" s="814"/>
      <c r="O47" s="814"/>
      <c r="P47" s="814"/>
      <c r="Q47" s="814"/>
      <c r="R47" s="814"/>
      <c r="S47" s="814"/>
      <c r="T47" s="814"/>
      <c r="U47" s="814"/>
      <c r="V47" s="814"/>
      <c r="W47" s="814"/>
      <c r="X47" s="814"/>
      <c r="Y47" s="814"/>
      <c r="Z47" s="814"/>
      <c r="AA47" s="814"/>
      <c r="AB47" s="814"/>
      <c r="AC47" s="814"/>
      <c r="AD47" s="814"/>
      <c r="AE47" s="814"/>
      <c r="AF47" s="814"/>
      <c r="AG47" s="814"/>
      <c r="AH47" s="814"/>
      <c r="AI47" s="815"/>
    </row>
    <row r="48" spans="1:36" ht="15" customHeight="1">
      <c r="A48" s="810" t="s">
        <v>745</v>
      </c>
      <c r="B48" s="811"/>
      <c r="C48" s="811"/>
      <c r="D48" s="811"/>
      <c r="E48" s="811"/>
      <c r="F48" s="811"/>
      <c r="G48" s="811"/>
      <c r="H48" s="811"/>
      <c r="I48" s="811"/>
      <c r="J48" s="811"/>
      <c r="K48" s="811"/>
      <c r="L48" s="812"/>
      <c r="M48" s="873" t="s">
        <v>746</v>
      </c>
      <c r="N48" s="874"/>
      <c r="O48" s="874"/>
      <c r="P48" s="874"/>
      <c r="Q48" s="874"/>
      <c r="R48" s="874"/>
      <c r="S48" s="874"/>
      <c r="T48" s="874"/>
      <c r="U48" s="874"/>
      <c r="V48" s="874"/>
      <c r="W48" s="874"/>
      <c r="X48" s="875"/>
      <c r="Y48" s="873" t="s">
        <v>801</v>
      </c>
      <c r="Z48" s="874"/>
      <c r="AA48" s="874"/>
      <c r="AB48" s="874"/>
      <c r="AC48" s="874"/>
      <c r="AD48" s="874"/>
      <c r="AE48" s="874"/>
      <c r="AF48" s="874"/>
      <c r="AG48" s="874"/>
      <c r="AH48" s="874"/>
      <c r="AI48" s="875"/>
    </row>
    <row r="49" spans="1:35" ht="15" customHeight="1">
      <c r="A49" s="879"/>
      <c r="B49" s="880"/>
      <c r="C49" s="880"/>
      <c r="D49" s="880"/>
      <c r="E49" s="880"/>
      <c r="F49" s="880"/>
      <c r="G49" s="880"/>
      <c r="H49" s="880"/>
      <c r="I49" s="880"/>
      <c r="J49" s="880"/>
      <c r="K49" s="880"/>
      <c r="L49" s="881"/>
      <c r="M49" s="807"/>
      <c r="N49" s="808"/>
      <c r="O49" s="808"/>
      <c r="P49" s="808"/>
      <c r="Q49" s="808"/>
      <c r="R49" s="808"/>
      <c r="S49" s="808"/>
      <c r="T49" s="808"/>
      <c r="U49" s="808"/>
      <c r="V49" s="808"/>
      <c r="W49" s="808"/>
      <c r="X49" s="809"/>
      <c r="Y49" s="784" t="s">
        <v>86</v>
      </c>
      <c r="Z49" s="785"/>
      <c r="AA49" s="785"/>
      <c r="AB49" s="785"/>
      <c r="AC49" s="785"/>
      <c r="AD49" s="785"/>
      <c r="AE49" s="785"/>
      <c r="AF49" s="785"/>
      <c r="AG49" s="785"/>
      <c r="AH49" s="785"/>
      <c r="AI49" s="800"/>
    </row>
    <row r="50" spans="1:35" ht="6" customHeight="1">
      <c r="K50" s="379"/>
      <c r="L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87"/>
      <c r="AG50" s="377"/>
      <c r="AH50" s="377"/>
      <c r="AI50" s="377"/>
    </row>
    <row r="51" spans="1:35" s="37" customFormat="1" ht="15" customHeight="1">
      <c r="A51" s="805" t="s">
        <v>442</v>
      </c>
      <c r="B51" s="805"/>
      <c r="C51" s="805"/>
      <c r="D51" s="805"/>
      <c r="E51" s="805"/>
      <c r="F51" s="805"/>
      <c r="G51" s="805"/>
      <c r="H51" s="805"/>
      <c r="I51" s="805"/>
      <c r="J51" s="805"/>
      <c r="K51" s="805"/>
      <c r="L51" s="805"/>
      <c r="M51" s="805"/>
      <c r="N51" s="805"/>
      <c r="O51" s="805"/>
      <c r="P51" s="805"/>
      <c r="Q51" s="805"/>
      <c r="R51" s="805"/>
      <c r="S51" s="805"/>
      <c r="T51" s="93"/>
      <c r="U51" s="93"/>
      <c r="V51" s="773" t="s">
        <v>13</v>
      </c>
      <c r="W51" s="774"/>
      <c r="X51" s="383"/>
      <c r="Y51" s="775" t="s">
        <v>14</v>
      </c>
      <c r="Z51" s="774"/>
      <c r="AA51" s="376"/>
      <c r="AB51" s="93"/>
      <c r="AC51" s="93"/>
      <c r="AD51" s="93"/>
      <c r="AE51" s="93"/>
      <c r="AF51" s="93"/>
      <c r="AG51" s="93"/>
      <c r="AH51" s="93"/>
      <c r="AI51" s="93"/>
    </row>
    <row r="52" spans="1:35" s="37" customFormat="1" ht="44.25" customHeight="1">
      <c r="A52" s="805" t="s">
        <v>369</v>
      </c>
      <c r="B52" s="805"/>
      <c r="C52" s="805"/>
      <c r="D52" s="805"/>
      <c r="E52" s="805"/>
      <c r="F52" s="805"/>
      <c r="G52" s="805"/>
      <c r="H52" s="93"/>
      <c r="I52" s="805" t="s">
        <v>424</v>
      </c>
      <c r="J52" s="805"/>
      <c r="K52" s="805"/>
      <c r="L52" s="805"/>
      <c r="M52" s="805"/>
      <c r="N52" s="805"/>
      <c r="O52" s="805"/>
      <c r="P52" s="805"/>
      <c r="Q52" s="805"/>
      <c r="R52" s="805" t="s">
        <v>370</v>
      </c>
      <c r="S52" s="805"/>
      <c r="T52" s="805"/>
      <c r="U52" s="805"/>
      <c r="V52" s="805"/>
      <c r="W52" s="805"/>
      <c r="X52" s="805"/>
      <c r="Y52" s="805"/>
      <c r="Z52" s="805"/>
      <c r="AA52" s="805"/>
      <c r="AB52" s="805"/>
      <c r="AC52" s="92"/>
      <c r="AD52" s="92"/>
      <c r="AE52" s="92"/>
      <c r="AF52" s="92"/>
      <c r="AG52" s="92" t="s">
        <v>181</v>
      </c>
      <c r="AH52" s="92"/>
      <c r="AI52" s="92"/>
    </row>
    <row r="53" spans="1:35" s="37" customFormat="1" ht="15" customHeight="1">
      <c r="A53" s="821" t="s">
        <v>277</v>
      </c>
      <c r="B53" s="822"/>
      <c r="C53" s="822"/>
      <c r="D53" s="822"/>
      <c r="E53" s="822"/>
      <c r="F53" s="822"/>
      <c r="G53" s="823"/>
      <c r="H53" s="94"/>
      <c r="I53" s="824"/>
      <c r="J53" s="826"/>
      <c r="K53" s="334" t="s">
        <v>679</v>
      </c>
      <c r="L53" s="824"/>
      <c r="M53" s="826"/>
      <c r="N53" s="334" t="s">
        <v>679</v>
      </c>
      <c r="O53" s="824"/>
      <c r="P53" s="828"/>
      <c r="Q53" s="94"/>
      <c r="R53" s="824" t="s">
        <v>86</v>
      </c>
      <c r="S53" s="825"/>
      <c r="T53" s="825"/>
      <c r="U53" s="825"/>
      <c r="V53" s="825"/>
      <c r="W53" s="825"/>
      <c r="X53" s="826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ht="18.75" customHeight="1">
      <c r="A54" s="827" t="s">
        <v>747</v>
      </c>
      <c r="B54" s="827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27"/>
      <c r="P54" s="827"/>
      <c r="Q54" s="827"/>
      <c r="R54" s="827"/>
      <c r="S54" s="827"/>
      <c r="T54" s="827"/>
      <c r="U54" s="827"/>
      <c r="V54" s="827"/>
      <c r="W54" s="827"/>
      <c r="X54" s="827"/>
      <c r="Y54" s="827"/>
      <c r="Z54" s="827"/>
      <c r="AA54" s="827"/>
      <c r="AB54" s="827"/>
      <c r="AC54" s="827"/>
      <c r="AD54" s="827"/>
      <c r="AE54" s="827"/>
      <c r="AF54" s="827"/>
      <c r="AG54" s="827"/>
      <c r="AH54" s="827"/>
      <c r="AI54" s="827"/>
    </row>
    <row r="55" spans="1:35" ht="6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35" ht="22.5" customHeight="1">
      <c r="A56" s="719" t="s">
        <v>588</v>
      </c>
      <c r="B56" s="719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</row>
    <row r="57" spans="1:35" ht="2.25" customHeight="1">
      <c r="A57" s="718"/>
      <c r="B57" s="718"/>
      <c r="C57" s="718"/>
      <c r="D57" s="718"/>
      <c r="E57" s="718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 s="98" customFormat="1" ht="10.5" customHeight="1">
      <c r="A58" s="761" t="s">
        <v>371</v>
      </c>
      <c r="B58" s="761"/>
      <c r="C58" s="761"/>
      <c r="D58" s="761"/>
      <c r="E58" s="761"/>
      <c r="F58" s="761"/>
      <c r="G58" s="761"/>
      <c r="H58" s="761" t="s">
        <v>372</v>
      </c>
      <c r="I58" s="761"/>
      <c r="J58" s="761"/>
      <c r="K58" s="761"/>
      <c r="L58" s="761"/>
      <c r="M58" s="761"/>
      <c r="N58" s="761"/>
      <c r="O58" s="761"/>
      <c r="P58" s="761"/>
      <c r="Q58" s="761"/>
      <c r="R58" s="761" t="s">
        <v>373</v>
      </c>
      <c r="S58" s="761"/>
      <c r="T58" s="761"/>
      <c r="U58" s="761"/>
      <c r="V58" s="761"/>
      <c r="W58" s="761"/>
      <c r="X58" s="761"/>
      <c r="Y58" s="761"/>
      <c r="Z58" s="761" t="s">
        <v>374</v>
      </c>
      <c r="AA58" s="761"/>
      <c r="AB58" s="761"/>
      <c r="AC58" s="761"/>
      <c r="AD58" s="761"/>
      <c r="AE58" s="761"/>
      <c r="AF58" s="761"/>
      <c r="AG58" s="761"/>
      <c r="AH58" s="761"/>
      <c r="AI58" s="761"/>
    </row>
    <row r="59" spans="1:35" s="422" customFormat="1" ht="15.95" customHeight="1">
      <c r="A59" s="819" t="s">
        <v>70</v>
      </c>
      <c r="B59" s="819"/>
      <c r="C59" s="819"/>
      <c r="D59" s="819"/>
      <c r="E59" s="819"/>
      <c r="F59" s="819"/>
      <c r="G59" s="819"/>
      <c r="H59" s="820" t="s">
        <v>86</v>
      </c>
      <c r="I59" s="820"/>
      <c r="J59" s="820"/>
      <c r="K59" s="820"/>
      <c r="L59" s="820"/>
      <c r="M59" s="820"/>
      <c r="N59" s="820"/>
      <c r="O59" s="820"/>
      <c r="P59" s="820"/>
      <c r="Q59" s="820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57"/>
      <c r="AF59" s="757"/>
      <c r="AG59" s="757"/>
      <c r="AH59" s="757"/>
      <c r="AI59" s="757"/>
    </row>
    <row r="60" spans="1:35" s="100" customFormat="1" ht="10.5" customHeight="1">
      <c r="A60" s="750" t="s">
        <v>375</v>
      </c>
      <c r="B60" s="751"/>
      <c r="C60" s="751"/>
      <c r="D60" s="751"/>
      <c r="E60" s="751"/>
      <c r="F60" s="751"/>
      <c r="G60" s="752"/>
      <c r="H60" s="750" t="s">
        <v>376</v>
      </c>
      <c r="I60" s="751"/>
      <c r="J60" s="751"/>
      <c r="K60" s="751"/>
      <c r="L60" s="751"/>
      <c r="M60" s="751"/>
      <c r="N60" s="751"/>
      <c r="O60" s="751"/>
      <c r="P60" s="751"/>
      <c r="Q60" s="752"/>
      <c r="R60" s="750" t="s">
        <v>377</v>
      </c>
      <c r="S60" s="751"/>
      <c r="T60" s="751"/>
      <c r="U60" s="751"/>
      <c r="V60" s="751"/>
      <c r="W60" s="751"/>
      <c r="X60" s="751"/>
      <c r="Y60" s="752"/>
      <c r="Z60" s="750" t="s">
        <v>378</v>
      </c>
      <c r="AA60" s="751"/>
      <c r="AB60" s="751"/>
      <c r="AC60" s="751"/>
      <c r="AD60" s="751"/>
      <c r="AE60" s="751"/>
      <c r="AF60" s="751"/>
      <c r="AG60" s="751"/>
      <c r="AH60" s="751"/>
      <c r="AI60" s="752"/>
    </row>
    <row r="61" spans="1:35" s="422" customFormat="1" ht="15.95" customHeight="1">
      <c r="A61" s="747"/>
      <c r="B61" s="748"/>
      <c r="C61" s="748"/>
      <c r="D61" s="748"/>
      <c r="E61" s="748"/>
      <c r="F61" s="748"/>
      <c r="G61" s="749"/>
      <c r="H61" s="747"/>
      <c r="I61" s="748"/>
      <c r="J61" s="748"/>
      <c r="K61" s="748"/>
      <c r="L61" s="748"/>
      <c r="M61" s="748"/>
      <c r="N61" s="748"/>
      <c r="O61" s="748"/>
      <c r="P61" s="748"/>
      <c r="Q61" s="749"/>
      <c r="R61" s="747"/>
      <c r="S61" s="748"/>
      <c r="T61" s="748"/>
      <c r="U61" s="748"/>
      <c r="V61" s="748"/>
      <c r="W61" s="748"/>
      <c r="X61" s="748"/>
      <c r="Y61" s="749"/>
      <c r="Z61" s="757"/>
      <c r="AA61" s="757"/>
      <c r="AB61" s="757"/>
      <c r="AC61" s="757"/>
      <c r="AD61" s="757"/>
      <c r="AE61" s="757"/>
      <c r="AF61" s="757"/>
      <c r="AG61" s="757"/>
      <c r="AH61" s="757"/>
      <c r="AI61" s="757"/>
    </row>
    <row r="62" spans="1:35" s="101" customFormat="1" ht="10.5" customHeight="1">
      <c r="A62" s="750" t="s">
        <v>379</v>
      </c>
      <c r="B62" s="751"/>
      <c r="C62" s="751"/>
      <c r="D62" s="751"/>
      <c r="E62" s="751"/>
      <c r="F62" s="751"/>
      <c r="G62" s="752"/>
      <c r="H62" s="750" t="s">
        <v>380</v>
      </c>
      <c r="I62" s="751"/>
      <c r="J62" s="751"/>
      <c r="K62" s="751"/>
      <c r="L62" s="751"/>
      <c r="M62" s="751"/>
      <c r="N62" s="751"/>
      <c r="O62" s="751"/>
      <c r="P62" s="751"/>
      <c r="Q62" s="752"/>
      <c r="R62" s="753" t="s">
        <v>723</v>
      </c>
      <c r="S62" s="754"/>
      <c r="T62" s="754"/>
      <c r="U62" s="754"/>
      <c r="V62" s="754"/>
      <c r="W62" s="754"/>
      <c r="X62" s="754"/>
      <c r="Y62" s="755"/>
      <c r="Z62" s="750" t="s">
        <v>943</v>
      </c>
      <c r="AA62" s="751"/>
      <c r="AB62" s="751"/>
      <c r="AC62" s="751"/>
      <c r="AD62" s="751"/>
      <c r="AE62" s="751"/>
      <c r="AF62" s="751"/>
      <c r="AG62" s="751"/>
      <c r="AH62" s="751"/>
      <c r="AI62" s="752"/>
    </row>
    <row r="63" spans="1:35" s="423" customFormat="1" ht="15.95" customHeight="1">
      <c r="A63" s="747"/>
      <c r="B63" s="748"/>
      <c r="C63" s="748"/>
      <c r="D63" s="748"/>
      <c r="E63" s="748"/>
      <c r="F63" s="748"/>
      <c r="G63" s="749"/>
      <c r="H63" s="747"/>
      <c r="I63" s="748"/>
      <c r="J63" s="748"/>
      <c r="K63" s="748"/>
      <c r="L63" s="748"/>
      <c r="M63" s="748"/>
      <c r="N63" s="748"/>
      <c r="O63" s="748"/>
      <c r="P63" s="748"/>
      <c r="Q63" s="749"/>
      <c r="R63" s="829"/>
      <c r="S63" s="830"/>
      <c r="T63" s="830"/>
      <c r="U63" s="830"/>
      <c r="V63" s="830"/>
      <c r="W63" s="830"/>
      <c r="X63" s="830"/>
      <c r="Y63" s="831"/>
      <c r="Z63" s="829"/>
      <c r="AA63" s="830"/>
      <c r="AB63" s="830"/>
      <c r="AC63" s="830"/>
      <c r="AD63" s="830"/>
      <c r="AE63" s="830"/>
      <c r="AF63" s="830"/>
      <c r="AG63" s="830"/>
      <c r="AH63" s="830"/>
      <c r="AI63" s="831"/>
    </row>
    <row r="64" spans="1:35" s="98" customFormat="1" ht="10.5" customHeight="1">
      <c r="A64" s="753" t="s">
        <v>942</v>
      </c>
      <c r="B64" s="754"/>
      <c r="C64" s="754"/>
      <c r="D64" s="754"/>
      <c r="E64" s="754"/>
      <c r="F64" s="754"/>
      <c r="G64" s="754"/>
      <c r="H64" s="754"/>
      <c r="I64" s="754"/>
      <c r="J64" s="754"/>
      <c r="K64" s="754"/>
      <c r="L64" s="754"/>
      <c r="M64" s="754"/>
      <c r="N64" s="754"/>
      <c r="O64" s="754"/>
      <c r="P64" s="754"/>
      <c r="Q64" s="755"/>
      <c r="R64" s="754"/>
      <c r="S64" s="754"/>
      <c r="T64" s="754"/>
      <c r="U64" s="754"/>
      <c r="V64" s="754"/>
      <c r="W64" s="754"/>
      <c r="X64" s="754"/>
      <c r="Y64" s="754"/>
      <c r="Z64" s="754"/>
      <c r="AA64" s="754"/>
      <c r="AB64" s="754"/>
      <c r="AC64" s="754"/>
      <c r="AD64" s="754"/>
      <c r="AE64" s="754"/>
      <c r="AF64" s="754"/>
      <c r="AG64" s="754"/>
      <c r="AH64" s="754"/>
      <c r="AI64" s="755"/>
    </row>
    <row r="65" spans="1:35" s="422" customFormat="1" ht="15.95" customHeight="1">
      <c r="A65" s="757"/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8"/>
      <c r="S65" s="758"/>
      <c r="T65" s="758"/>
      <c r="U65" s="758"/>
      <c r="V65" s="758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8"/>
    </row>
    <row r="66" spans="1:35" ht="6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</row>
    <row r="67" spans="1:35" ht="22.9" customHeight="1">
      <c r="A67" s="759" t="s">
        <v>884</v>
      </c>
      <c r="B67" s="760"/>
      <c r="C67" s="760"/>
      <c r="D67" s="760"/>
      <c r="E67" s="760"/>
      <c r="F67" s="760"/>
      <c r="G67" s="760"/>
      <c r="H67" s="760"/>
      <c r="I67" s="760"/>
      <c r="J67" s="760"/>
      <c r="K67" s="760"/>
      <c r="L67" s="760"/>
      <c r="M67" s="760"/>
      <c r="N67" s="760"/>
      <c r="O67" s="760"/>
      <c r="P67" s="760"/>
      <c r="Q67" s="760"/>
      <c r="R67" s="760"/>
      <c r="S67" s="760"/>
      <c r="T67" s="760"/>
      <c r="U67" s="760"/>
      <c r="V67" s="760"/>
      <c r="W67" s="760"/>
      <c r="X67" s="760"/>
      <c r="Y67" s="760"/>
      <c r="Z67" s="760"/>
      <c r="AA67" s="760"/>
      <c r="AB67" s="760"/>
      <c r="AC67" s="760"/>
      <c r="AD67" s="760"/>
      <c r="AE67" s="760"/>
      <c r="AF67" s="760"/>
      <c r="AG67" s="760"/>
      <c r="AH67" s="760"/>
      <c r="AI67" s="760"/>
    </row>
    <row r="68" spans="1:35" ht="2.25" customHeight="1">
      <c r="A68" s="89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</row>
    <row r="69" spans="1:35" s="98" customFormat="1" ht="11.25" customHeight="1">
      <c r="A69" s="750" t="s">
        <v>203</v>
      </c>
      <c r="B69" s="751"/>
      <c r="C69" s="751"/>
      <c r="D69" s="751"/>
      <c r="E69" s="751"/>
      <c r="F69" s="751"/>
      <c r="G69" s="752"/>
      <c r="H69" s="761" t="s">
        <v>204</v>
      </c>
      <c r="I69" s="761"/>
      <c r="J69" s="761"/>
      <c r="K69" s="761"/>
      <c r="L69" s="761"/>
      <c r="M69" s="761"/>
      <c r="N69" s="761"/>
      <c r="O69" s="761"/>
      <c r="P69" s="761"/>
      <c r="Q69" s="761"/>
      <c r="R69" s="761" t="s">
        <v>205</v>
      </c>
      <c r="S69" s="761"/>
      <c r="T69" s="761"/>
      <c r="U69" s="761"/>
      <c r="V69" s="761"/>
      <c r="W69" s="761"/>
      <c r="X69" s="761"/>
      <c r="Y69" s="761"/>
      <c r="Z69" s="761" t="s">
        <v>206</v>
      </c>
      <c r="AA69" s="761"/>
      <c r="AB69" s="761"/>
      <c r="AC69" s="761"/>
      <c r="AD69" s="761"/>
      <c r="AE69" s="761"/>
      <c r="AF69" s="761"/>
      <c r="AG69" s="761"/>
      <c r="AH69" s="761"/>
      <c r="AI69" s="761"/>
    </row>
    <row r="70" spans="1:35" s="422" customFormat="1" ht="15.95" customHeight="1">
      <c r="A70" s="756" t="s">
        <v>86</v>
      </c>
      <c r="B70" s="756"/>
      <c r="C70" s="756"/>
      <c r="D70" s="756"/>
      <c r="E70" s="756"/>
      <c r="F70" s="756"/>
      <c r="G70" s="756"/>
      <c r="H70" s="756" t="str">
        <f>IF(A70&lt;&gt;"Polska","nie dotyczy","(wybierz z listy)")</f>
        <v>nie dotyczy</v>
      </c>
      <c r="I70" s="756"/>
      <c r="J70" s="756"/>
      <c r="K70" s="756"/>
      <c r="L70" s="756"/>
      <c r="M70" s="756"/>
      <c r="N70" s="756"/>
      <c r="O70" s="756"/>
      <c r="P70" s="756"/>
      <c r="Q70" s="756"/>
      <c r="R70" s="757" t="str">
        <f>IF(A70&lt;&gt;"Polska","nie dotyczy","")</f>
        <v>nie dotyczy</v>
      </c>
      <c r="S70" s="757"/>
      <c r="T70" s="757"/>
      <c r="U70" s="757"/>
      <c r="V70" s="757"/>
      <c r="W70" s="757"/>
      <c r="X70" s="757"/>
      <c r="Y70" s="757"/>
      <c r="Z70" s="757"/>
      <c r="AA70" s="757"/>
      <c r="AB70" s="757"/>
      <c r="AC70" s="757"/>
      <c r="AD70" s="757"/>
      <c r="AE70" s="757"/>
      <c r="AF70" s="757"/>
      <c r="AG70" s="757"/>
      <c r="AH70" s="757"/>
      <c r="AI70" s="757"/>
    </row>
    <row r="71" spans="1:35" s="100" customFormat="1" ht="11.25" customHeight="1">
      <c r="A71" s="750" t="s">
        <v>210</v>
      </c>
      <c r="B71" s="751"/>
      <c r="C71" s="751"/>
      <c r="D71" s="751"/>
      <c r="E71" s="751"/>
      <c r="F71" s="751"/>
      <c r="G71" s="752"/>
      <c r="H71" s="750" t="s">
        <v>209</v>
      </c>
      <c r="I71" s="751"/>
      <c r="J71" s="751"/>
      <c r="K71" s="751"/>
      <c r="L71" s="751"/>
      <c r="M71" s="751"/>
      <c r="N71" s="751"/>
      <c r="O71" s="751"/>
      <c r="P71" s="751"/>
      <c r="Q71" s="752"/>
      <c r="R71" s="750" t="s">
        <v>208</v>
      </c>
      <c r="S71" s="751"/>
      <c r="T71" s="751"/>
      <c r="U71" s="751"/>
      <c r="V71" s="751"/>
      <c r="W71" s="751"/>
      <c r="X71" s="751"/>
      <c r="Y71" s="752"/>
      <c r="Z71" s="750" t="s">
        <v>207</v>
      </c>
      <c r="AA71" s="751"/>
      <c r="AB71" s="751"/>
      <c r="AC71" s="751"/>
      <c r="AD71" s="751"/>
      <c r="AE71" s="751"/>
      <c r="AF71" s="751"/>
      <c r="AG71" s="751"/>
      <c r="AH71" s="751"/>
      <c r="AI71" s="752"/>
    </row>
    <row r="72" spans="1:35" s="422" customFormat="1" ht="15.95" customHeight="1">
      <c r="A72" s="747"/>
      <c r="B72" s="748"/>
      <c r="C72" s="748"/>
      <c r="D72" s="748"/>
      <c r="E72" s="748"/>
      <c r="F72" s="748"/>
      <c r="G72" s="749"/>
      <c r="H72" s="747"/>
      <c r="I72" s="748"/>
      <c r="J72" s="748"/>
      <c r="K72" s="748"/>
      <c r="L72" s="748"/>
      <c r="M72" s="748"/>
      <c r="N72" s="748"/>
      <c r="O72" s="748"/>
      <c r="P72" s="748"/>
      <c r="Q72" s="749"/>
      <c r="R72" s="747"/>
      <c r="S72" s="748"/>
      <c r="T72" s="748"/>
      <c r="U72" s="748"/>
      <c r="V72" s="748"/>
      <c r="W72" s="748"/>
      <c r="X72" s="748"/>
      <c r="Y72" s="749"/>
      <c r="Z72" s="757"/>
      <c r="AA72" s="757"/>
      <c r="AB72" s="757"/>
      <c r="AC72" s="757"/>
      <c r="AD72" s="757"/>
      <c r="AE72" s="757"/>
      <c r="AF72" s="757"/>
      <c r="AG72" s="757"/>
      <c r="AH72" s="757"/>
      <c r="AI72" s="757"/>
    </row>
    <row r="73" spans="1:35" s="101" customFormat="1" ht="11.25" customHeight="1">
      <c r="A73" s="750" t="s">
        <v>211</v>
      </c>
      <c r="B73" s="751"/>
      <c r="C73" s="751"/>
      <c r="D73" s="751"/>
      <c r="E73" s="751"/>
      <c r="F73" s="751"/>
      <c r="G73" s="752"/>
      <c r="H73" s="750" t="s">
        <v>212</v>
      </c>
      <c r="I73" s="751"/>
      <c r="J73" s="751"/>
      <c r="K73" s="751"/>
      <c r="L73" s="751"/>
      <c r="M73" s="751"/>
      <c r="N73" s="751"/>
      <c r="O73" s="751"/>
      <c r="P73" s="751"/>
      <c r="Q73" s="752"/>
      <c r="R73" s="750" t="s">
        <v>941</v>
      </c>
      <c r="S73" s="751"/>
      <c r="T73" s="751"/>
      <c r="U73" s="751"/>
      <c r="V73" s="751"/>
      <c r="W73" s="751"/>
      <c r="X73" s="751"/>
      <c r="Y73" s="752"/>
      <c r="Z73" s="750" t="s">
        <v>934</v>
      </c>
      <c r="AA73" s="751"/>
      <c r="AB73" s="751"/>
      <c r="AC73" s="751"/>
      <c r="AD73" s="751"/>
      <c r="AE73" s="751"/>
      <c r="AF73" s="751"/>
      <c r="AG73" s="751"/>
      <c r="AH73" s="751"/>
      <c r="AI73" s="752"/>
    </row>
    <row r="74" spans="1:35" s="423" customFormat="1" ht="15.95" customHeight="1">
      <c r="A74" s="747"/>
      <c r="B74" s="748"/>
      <c r="C74" s="748"/>
      <c r="D74" s="748"/>
      <c r="E74" s="748"/>
      <c r="F74" s="748"/>
      <c r="G74" s="749"/>
      <c r="H74" s="747"/>
      <c r="I74" s="748"/>
      <c r="J74" s="748"/>
      <c r="K74" s="748"/>
      <c r="L74" s="748"/>
      <c r="M74" s="748"/>
      <c r="N74" s="748"/>
      <c r="O74" s="748"/>
      <c r="P74" s="748"/>
      <c r="Q74" s="749"/>
      <c r="R74" s="829"/>
      <c r="S74" s="830"/>
      <c r="T74" s="830"/>
      <c r="U74" s="830"/>
      <c r="V74" s="830"/>
      <c r="W74" s="830"/>
      <c r="X74" s="830"/>
      <c r="Y74" s="831"/>
      <c r="Z74" s="829"/>
      <c r="AA74" s="830"/>
      <c r="AB74" s="830"/>
      <c r="AC74" s="830"/>
      <c r="AD74" s="830"/>
      <c r="AE74" s="830"/>
      <c r="AF74" s="830"/>
      <c r="AG74" s="830"/>
      <c r="AH74" s="830"/>
      <c r="AI74" s="831"/>
    </row>
    <row r="75" spans="1:35" s="98" customFormat="1" ht="10.5" customHeight="1">
      <c r="A75" s="836" t="s">
        <v>935</v>
      </c>
      <c r="B75" s="837"/>
      <c r="C75" s="837"/>
      <c r="D75" s="837"/>
      <c r="E75" s="837"/>
      <c r="F75" s="837"/>
      <c r="G75" s="837"/>
      <c r="H75" s="837"/>
      <c r="I75" s="837"/>
      <c r="J75" s="837"/>
      <c r="K75" s="837"/>
      <c r="L75" s="837"/>
      <c r="M75" s="837"/>
      <c r="N75" s="837"/>
      <c r="O75" s="837"/>
      <c r="P75" s="837"/>
      <c r="Q75" s="838"/>
      <c r="R75" s="839"/>
      <c r="S75" s="840"/>
      <c r="T75" s="840"/>
      <c r="U75" s="840"/>
      <c r="V75" s="840"/>
      <c r="W75" s="840"/>
      <c r="X75" s="840"/>
      <c r="Y75" s="840"/>
      <c r="Z75" s="840"/>
      <c r="AA75" s="840"/>
      <c r="AB75" s="840"/>
      <c r="AC75" s="840"/>
      <c r="AD75" s="840"/>
      <c r="AE75" s="840"/>
      <c r="AF75" s="840"/>
      <c r="AG75" s="840"/>
      <c r="AH75" s="840"/>
      <c r="AI75" s="841"/>
    </row>
    <row r="76" spans="1:35" s="422" customFormat="1" ht="15.95" customHeight="1">
      <c r="A76" s="757"/>
      <c r="B76" s="757"/>
      <c r="C76" s="757"/>
      <c r="D76" s="757"/>
      <c r="E76" s="757"/>
      <c r="F76" s="757"/>
      <c r="G76" s="757"/>
      <c r="H76" s="757"/>
      <c r="I76" s="757"/>
      <c r="J76" s="757"/>
      <c r="K76" s="757"/>
      <c r="L76" s="757"/>
      <c r="M76" s="757"/>
      <c r="N76" s="757"/>
      <c r="O76" s="757"/>
      <c r="P76" s="757"/>
      <c r="Q76" s="757"/>
      <c r="R76" s="758"/>
      <c r="S76" s="758"/>
      <c r="T76" s="758"/>
      <c r="U76" s="758"/>
      <c r="V76" s="758"/>
      <c r="W76" s="758"/>
      <c r="X76" s="758"/>
      <c r="Y76" s="758"/>
      <c r="Z76" s="758"/>
      <c r="AA76" s="758"/>
      <c r="AB76" s="758"/>
      <c r="AC76" s="758"/>
      <c r="AD76" s="758"/>
      <c r="AE76" s="758"/>
      <c r="AF76" s="758"/>
      <c r="AG76" s="758"/>
      <c r="AH76" s="758"/>
      <c r="AI76" s="758"/>
    </row>
    <row r="77" spans="1:35" s="99" customFormat="1" ht="6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22.5" customHeight="1">
      <c r="A78" s="835" t="s">
        <v>652</v>
      </c>
      <c r="B78" s="835"/>
      <c r="C78" s="835"/>
      <c r="D78" s="835"/>
      <c r="E78" s="835"/>
      <c r="F78" s="835"/>
      <c r="G78" s="835"/>
      <c r="H78" s="835"/>
      <c r="I78" s="835"/>
      <c r="J78" s="835"/>
      <c r="K78" s="835"/>
      <c r="L78" s="835"/>
      <c r="M78" s="835"/>
      <c r="N78" s="835"/>
      <c r="O78" s="835"/>
      <c r="P78" s="835"/>
      <c r="Q78" s="835"/>
      <c r="R78" s="835"/>
      <c r="S78" s="835"/>
      <c r="T78" s="835"/>
      <c r="U78" s="835"/>
      <c r="V78" s="835"/>
      <c r="W78" s="835"/>
      <c r="X78" s="835"/>
      <c r="Y78" s="835"/>
      <c r="Z78" s="835"/>
      <c r="AA78" s="835"/>
      <c r="AB78" s="835"/>
      <c r="AC78" s="835"/>
      <c r="AD78" s="835"/>
      <c r="AE78" s="835"/>
      <c r="AF78" s="835"/>
      <c r="AG78" s="835"/>
      <c r="AH78" s="835"/>
      <c r="AI78" s="835"/>
    </row>
    <row r="79" spans="1:35" ht="2.25" customHeight="1">
      <c r="A79" s="718"/>
      <c r="B79" s="669"/>
      <c r="C79" s="669"/>
      <c r="D79" s="669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</row>
    <row r="80" spans="1:35" s="424" customFormat="1" ht="15" customHeight="1">
      <c r="A80" s="832" t="s">
        <v>5</v>
      </c>
      <c r="B80" s="832"/>
      <c r="C80" s="858" t="s">
        <v>141</v>
      </c>
      <c r="D80" s="858"/>
      <c r="E80" s="858"/>
      <c r="F80" s="858"/>
      <c r="G80" s="858"/>
      <c r="H80" s="858"/>
      <c r="I80" s="858"/>
      <c r="J80" s="858"/>
      <c r="K80" s="858"/>
      <c r="L80" s="858"/>
      <c r="M80" s="858" t="s">
        <v>120</v>
      </c>
      <c r="N80" s="858"/>
      <c r="O80" s="858"/>
      <c r="P80" s="858"/>
      <c r="Q80" s="858"/>
      <c r="R80" s="858"/>
      <c r="S80" s="858"/>
      <c r="T80" s="858"/>
      <c r="U80" s="858"/>
      <c r="V80" s="858"/>
      <c r="W80" s="858"/>
      <c r="X80" s="860" t="s">
        <v>121</v>
      </c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0"/>
    </row>
    <row r="81" spans="1:38" ht="15" customHeight="1">
      <c r="A81" s="834" t="s">
        <v>381</v>
      </c>
      <c r="B81" s="834"/>
      <c r="C81" s="859"/>
      <c r="D81" s="859"/>
      <c r="E81" s="859"/>
      <c r="F81" s="859"/>
      <c r="G81" s="859"/>
      <c r="H81" s="859"/>
      <c r="I81" s="859"/>
      <c r="J81" s="859"/>
      <c r="K81" s="859"/>
      <c r="L81" s="859"/>
      <c r="M81" s="859"/>
      <c r="N81" s="859"/>
      <c r="O81" s="859"/>
      <c r="P81" s="859"/>
      <c r="Q81" s="859"/>
      <c r="R81" s="859"/>
      <c r="S81" s="859"/>
      <c r="T81" s="859"/>
      <c r="U81" s="859"/>
      <c r="V81" s="859"/>
      <c r="W81" s="859"/>
      <c r="X81" s="859"/>
      <c r="Y81" s="859"/>
      <c r="Z81" s="859"/>
      <c r="AA81" s="859"/>
      <c r="AB81" s="859"/>
      <c r="AC81" s="859"/>
      <c r="AD81" s="859"/>
      <c r="AE81" s="859"/>
      <c r="AF81" s="859"/>
      <c r="AG81" s="859"/>
      <c r="AH81" s="859"/>
      <c r="AI81" s="859"/>
    </row>
    <row r="82" spans="1:38" ht="15" customHeight="1">
      <c r="A82" s="834" t="s">
        <v>382</v>
      </c>
      <c r="B82" s="834"/>
      <c r="C82" s="859"/>
      <c r="D82" s="859"/>
      <c r="E82" s="859"/>
      <c r="F82" s="859"/>
      <c r="G82" s="859"/>
      <c r="H82" s="859"/>
      <c r="I82" s="859"/>
      <c r="J82" s="859"/>
      <c r="K82" s="859"/>
      <c r="L82" s="859"/>
      <c r="M82" s="859"/>
      <c r="N82" s="859"/>
      <c r="O82" s="859"/>
      <c r="P82" s="859"/>
      <c r="Q82" s="859"/>
      <c r="R82" s="859"/>
      <c r="S82" s="859"/>
      <c r="T82" s="859"/>
      <c r="U82" s="859"/>
      <c r="V82" s="859"/>
      <c r="W82" s="859"/>
      <c r="X82" s="859"/>
      <c r="Y82" s="859"/>
      <c r="Z82" s="859"/>
      <c r="AA82" s="859"/>
      <c r="AB82" s="859"/>
      <c r="AC82" s="859"/>
      <c r="AD82" s="859"/>
      <c r="AE82" s="859"/>
      <c r="AF82" s="859"/>
      <c r="AG82" s="859"/>
      <c r="AH82" s="859"/>
      <c r="AI82" s="859"/>
    </row>
    <row r="83" spans="1:38" ht="15" customHeight="1">
      <c r="A83" s="834" t="s">
        <v>383</v>
      </c>
      <c r="B83" s="834"/>
      <c r="C83" s="859"/>
      <c r="D83" s="859"/>
      <c r="E83" s="859"/>
      <c r="F83" s="859"/>
      <c r="G83" s="859"/>
      <c r="H83" s="859"/>
      <c r="I83" s="859"/>
      <c r="J83" s="859"/>
      <c r="K83" s="859"/>
      <c r="L83" s="859"/>
      <c r="M83" s="859"/>
      <c r="N83" s="859"/>
      <c r="O83" s="859"/>
      <c r="P83" s="859"/>
      <c r="Q83" s="859"/>
      <c r="R83" s="859"/>
      <c r="S83" s="859"/>
      <c r="T83" s="859"/>
      <c r="U83" s="859"/>
      <c r="V83" s="859"/>
      <c r="W83" s="859"/>
      <c r="X83" s="859"/>
      <c r="Y83" s="859"/>
      <c r="Z83" s="859"/>
      <c r="AA83" s="859"/>
      <c r="AB83" s="859"/>
      <c r="AC83" s="859"/>
      <c r="AD83" s="859"/>
      <c r="AE83" s="859"/>
      <c r="AF83" s="859"/>
      <c r="AG83" s="859"/>
      <c r="AH83" s="859"/>
      <c r="AI83" s="859"/>
    </row>
    <row r="84" spans="1:38" s="382" customFormat="1" ht="15" customHeight="1">
      <c r="A84" s="834" t="s">
        <v>6</v>
      </c>
      <c r="B84" s="834"/>
      <c r="C84" s="859"/>
      <c r="D84" s="859"/>
      <c r="E84" s="859"/>
      <c r="F84" s="859"/>
      <c r="G84" s="859"/>
      <c r="H84" s="859"/>
      <c r="I84" s="859"/>
      <c r="J84" s="859"/>
      <c r="K84" s="859"/>
      <c r="L84" s="859"/>
      <c r="M84" s="859"/>
      <c r="N84" s="859"/>
      <c r="O84" s="859"/>
      <c r="P84" s="859"/>
      <c r="Q84" s="859"/>
      <c r="R84" s="859"/>
      <c r="S84" s="859"/>
      <c r="T84" s="859"/>
      <c r="U84" s="859"/>
      <c r="V84" s="859"/>
      <c r="W84" s="859"/>
      <c r="X84" s="859"/>
      <c r="Y84" s="859"/>
      <c r="Z84" s="859"/>
      <c r="AA84" s="859"/>
      <c r="AB84" s="859"/>
      <c r="AC84" s="859"/>
      <c r="AD84" s="859"/>
      <c r="AE84" s="859"/>
      <c r="AF84" s="859"/>
      <c r="AG84" s="859"/>
      <c r="AH84" s="859"/>
      <c r="AI84" s="859"/>
    </row>
    <row r="85" spans="1:38" s="382" customFormat="1" ht="15" customHeight="1">
      <c r="A85" s="639"/>
      <c r="B85" s="639"/>
      <c r="C85" s="640"/>
      <c r="D85" s="640"/>
      <c r="E85" s="640"/>
      <c r="F85" s="640"/>
      <c r="G85" s="640"/>
      <c r="H85" s="640"/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</row>
    <row r="86" spans="1:38" ht="10.5" customHeight="1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K86" s="448" t="s">
        <v>703</v>
      </c>
      <c r="AL86" s="443"/>
    </row>
    <row r="87" spans="1:38" ht="15" customHeight="1">
      <c r="A87" s="861" t="s">
        <v>384</v>
      </c>
      <c r="B87" s="861"/>
      <c r="C87" s="861"/>
      <c r="D87" s="861"/>
      <c r="E87" s="861"/>
      <c r="F87" s="861"/>
      <c r="G87" s="861"/>
      <c r="H87" s="861"/>
      <c r="I87" s="861"/>
      <c r="J87" s="861"/>
      <c r="K87" s="861"/>
      <c r="L87" s="861"/>
      <c r="M87" s="861"/>
      <c r="N87" s="861"/>
      <c r="O87" s="861"/>
      <c r="P87" s="861"/>
      <c r="Q87" s="861"/>
      <c r="R87" s="861"/>
      <c r="S87" s="861"/>
      <c r="T87" s="861"/>
      <c r="U87" s="861"/>
      <c r="V87" s="861"/>
      <c r="W87" s="861"/>
      <c r="X87" s="861"/>
      <c r="Y87" s="861"/>
      <c r="Z87" s="861"/>
      <c r="AA87" s="861"/>
      <c r="AB87" s="861"/>
      <c r="AC87" s="861"/>
      <c r="AD87" s="861"/>
      <c r="AE87" s="861"/>
      <c r="AF87" s="861"/>
      <c r="AG87" s="861"/>
      <c r="AH87" s="861"/>
      <c r="AI87" s="861"/>
      <c r="AK87" s="457" t="s">
        <v>704</v>
      </c>
      <c r="AL87" s="443"/>
    </row>
    <row r="88" spans="1:38" ht="2.2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K88" s="443"/>
      <c r="AL88" s="443"/>
    </row>
    <row r="89" spans="1:38" s="53" customFormat="1" ht="9.75" customHeight="1">
      <c r="A89" s="843" t="s">
        <v>385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3" t="s">
        <v>386</v>
      </c>
      <c r="N89" s="844"/>
      <c r="O89" s="844"/>
      <c r="P89" s="844"/>
      <c r="Q89" s="844"/>
      <c r="R89" s="844"/>
      <c r="S89" s="844"/>
      <c r="T89" s="844"/>
      <c r="U89" s="844"/>
      <c r="V89" s="844"/>
      <c r="W89" s="844"/>
      <c r="X89" s="845" t="s">
        <v>840</v>
      </c>
      <c r="Y89" s="846"/>
      <c r="Z89" s="846"/>
      <c r="AA89" s="846"/>
      <c r="AB89" s="846"/>
      <c r="AC89" s="846"/>
      <c r="AD89" s="846"/>
      <c r="AE89" s="846"/>
      <c r="AF89" s="846"/>
      <c r="AG89" s="846"/>
      <c r="AH89" s="846"/>
      <c r="AI89" s="847"/>
      <c r="AK89" s="443"/>
      <c r="AL89" s="443"/>
    </row>
    <row r="90" spans="1:38" s="216" customFormat="1" ht="15.95" customHeight="1">
      <c r="A90" s="848"/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8"/>
      <c r="N90" s="849"/>
      <c r="O90" s="849"/>
      <c r="P90" s="849"/>
      <c r="Q90" s="849"/>
      <c r="R90" s="849"/>
      <c r="S90" s="849"/>
      <c r="T90" s="849"/>
      <c r="U90" s="849"/>
      <c r="V90" s="849"/>
      <c r="W90" s="850"/>
      <c r="X90" s="851"/>
      <c r="Y90" s="849"/>
      <c r="Z90" s="849"/>
      <c r="AA90" s="849"/>
      <c r="AB90" s="849"/>
      <c r="AC90" s="849"/>
      <c r="AD90" s="849"/>
      <c r="AE90" s="849"/>
      <c r="AF90" s="849"/>
      <c r="AG90" s="849"/>
      <c r="AH90" s="849"/>
      <c r="AI90" s="850"/>
      <c r="AK90" s="443"/>
      <c r="AL90" s="443"/>
    </row>
    <row r="91" spans="1:38" ht="2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1:38" ht="15" customHeight="1">
      <c r="A92" s="862" t="s">
        <v>898</v>
      </c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</row>
    <row r="93" spans="1:38" ht="2.25" customHeight="1">
      <c r="A93" s="863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62"/>
      <c r="AF93" s="862"/>
      <c r="AG93" s="862"/>
      <c r="AH93" s="862"/>
      <c r="AI93" s="862"/>
    </row>
    <row r="94" spans="1:38" s="98" customFormat="1" ht="9" customHeight="1">
      <c r="A94" s="761" t="s">
        <v>213</v>
      </c>
      <c r="B94" s="761"/>
      <c r="C94" s="761"/>
      <c r="D94" s="761"/>
      <c r="E94" s="761"/>
      <c r="F94" s="761"/>
      <c r="G94" s="761"/>
      <c r="H94" s="761"/>
      <c r="I94" s="761"/>
      <c r="J94" s="761"/>
      <c r="K94" s="761"/>
      <c r="L94" s="761"/>
      <c r="M94" s="761"/>
      <c r="N94" s="761" t="s">
        <v>214</v>
      </c>
      <c r="O94" s="761"/>
      <c r="P94" s="761"/>
      <c r="Q94" s="761"/>
      <c r="R94" s="761"/>
      <c r="S94" s="761"/>
      <c r="T94" s="761"/>
      <c r="U94" s="761"/>
      <c r="V94" s="761"/>
      <c r="W94" s="761"/>
      <c r="X94" s="761"/>
      <c r="Y94" s="761"/>
      <c r="Z94" s="761" t="s">
        <v>964</v>
      </c>
      <c r="AA94" s="761"/>
      <c r="AB94" s="761"/>
      <c r="AC94" s="761"/>
      <c r="AD94" s="761"/>
      <c r="AE94" s="761"/>
      <c r="AF94" s="761"/>
      <c r="AG94" s="761"/>
      <c r="AH94" s="761"/>
      <c r="AI94" s="761"/>
    </row>
    <row r="95" spans="1:38" s="80" customFormat="1" ht="15.95" customHeight="1">
      <c r="A95" s="757"/>
      <c r="B95" s="757"/>
      <c r="C95" s="757"/>
      <c r="D95" s="757"/>
      <c r="E95" s="757"/>
      <c r="F95" s="757"/>
      <c r="G95" s="757"/>
      <c r="H95" s="757"/>
      <c r="I95" s="757"/>
      <c r="J95" s="757"/>
      <c r="K95" s="757"/>
      <c r="L95" s="757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7"/>
      <c r="Z95" s="842"/>
      <c r="AA95" s="842"/>
      <c r="AB95" s="842"/>
      <c r="AC95" s="842"/>
      <c r="AD95" s="842"/>
      <c r="AE95" s="842"/>
      <c r="AF95" s="842"/>
      <c r="AG95" s="842"/>
      <c r="AH95" s="842"/>
      <c r="AI95" s="842"/>
    </row>
    <row r="96" spans="1:38" s="98" customFormat="1" ht="9" customHeight="1">
      <c r="A96" s="761" t="s">
        <v>965</v>
      </c>
      <c r="B96" s="761"/>
      <c r="C96" s="761"/>
      <c r="D96" s="761"/>
      <c r="E96" s="761"/>
      <c r="F96" s="761"/>
      <c r="G96" s="761"/>
      <c r="H96" s="761"/>
      <c r="I96" s="761"/>
      <c r="J96" s="761"/>
      <c r="K96" s="761"/>
      <c r="L96" s="761"/>
      <c r="M96" s="761"/>
      <c r="N96" s="761"/>
      <c r="O96" s="761"/>
      <c r="P96" s="761"/>
      <c r="Q96" s="761"/>
      <c r="R96" s="761"/>
      <c r="S96" s="761"/>
      <c r="T96" s="761"/>
      <c r="U96" s="761"/>
      <c r="V96" s="761"/>
      <c r="W96" s="761"/>
      <c r="X96" s="761"/>
      <c r="Y96" s="761"/>
      <c r="Z96" s="761"/>
      <c r="AA96" s="761"/>
      <c r="AB96" s="761"/>
      <c r="AC96" s="761"/>
      <c r="AD96" s="761"/>
      <c r="AE96" s="761"/>
      <c r="AF96" s="761"/>
      <c r="AG96" s="761"/>
      <c r="AH96" s="761"/>
      <c r="AI96" s="761"/>
    </row>
    <row r="97" spans="1:35" s="80" customFormat="1" ht="15.95" customHeight="1">
      <c r="A97" s="842"/>
      <c r="B97" s="842"/>
      <c r="C97" s="842"/>
      <c r="D97" s="842"/>
      <c r="E97" s="842"/>
      <c r="F97" s="842"/>
      <c r="G97" s="842"/>
      <c r="H97" s="842"/>
      <c r="I97" s="842"/>
      <c r="J97" s="842"/>
      <c r="K97" s="842"/>
      <c r="L97" s="842"/>
      <c r="M97" s="842"/>
      <c r="N97" s="757"/>
      <c r="O97" s="757"/>
      <c r="P97" s="757"/>
      <c r="Q97" s="757"/>
      <c r="R97" s="757"/>
      <c r="S97" s="757"/>
      <c r="T97" s="757"/>
      <c r="U97" s="757"/>
      <c r="V97" s="757"/>
      <c r="W97" s="757"/>
      <c r="X97" s="757"/>
      <c r="Y97" s="757"/>
      <c r="Z97" s="757"/>
      <c r="AA97" s="757"/>
      <c r="AB97" s="757"/>
      <c r="AC97" s="757"/>
      <c r="AD97" s="757"/>
      <c r="AE97" s="757"/>
      <c r="AF97" s="757"/>
      <c r="AG97" s="757"/>
      <c r="AH97" s="757"/>
      <c r="AI97" s="757"/>
    </row>
    <row r="98" spans="1:35" s="80" customFormat="1" ht="15.95" customHeight="1">
      <c r="A98" s="852" t="s">
        <v>940</v>
      </c>
      <c r="B98" s="853"/>
      <c r="C98" s="853"/>
      <c r="D98" s="853"/>
      <c r="E98" s="853"/>
      <c r="F98" s="853"/>
      <c r="G98" s="853"/>
      <c r="H98" s="853"/>
      <c r="I98" s="853"/>
      <c r="J98" s="853"/>
      <c r="K98" s="853"/>
      <c r="L98" s="853"/>
      <c r="M98" s="853"/>
      <c r="N98" s="853"/>
      <c r="O98" s="853"/>
      <c r="P98" s="853"/>
      <c r="Q98" s="853"/>
      <c r="R98" s="853"/>
      <c r="S98" s="853"/>
      <c r="T98" s="853"/>
      <c r="U98" s="853"/>
      <c r="V98" s="853"/>
      <c r="W98" s="853"/>
      <c r="X98" s="853"/>
      <c r="Y98" s="853"/>
      <c r="Z98" s="853"/>
      <c r="AA98" s="853"/>
      <c r="AB98" s="853"/>
      <c r="AC98" s="853"/>
      <c r="AD98" s="763" t="s">
        <v>13</v>
      </c>
      <c r="AE98" s="854"/>
      <c r="AF98" s="854"/>
      <c r="AG98" s="854"/>
      <c r="AH98" s="854"/>
      <c r="AI98" s="855"/>
    </row>
    <row r="99" spans="1:35" s="99" customFormat="1" ht="13.9" customHeight="1">
      <c r="A99" s="833" t="s">
        <v>748</v>
      </c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  <c r="P99" s="833"/>
      <c r="Q99" s="833"/>
      <c r="R99" s="833"/>
      <c r="S99" s="833"/>
      <c r="T99" s="833"/>
      <c r="U99" s="833"/>
      <c r="V99" s="833"/>
      <c r="W99" s="833"/>
      <c r="X99" s="833"/>
      <c r="Y99" s="833"/>
      <c r="Z99" s="833"/>
      <c r="AA99" s="833"/>
      <c r="AB99" s="833"/>
      <c r="AC99" s="833"/>
      <c r="AD99" s="833"/>
      <c r="AE99" s="833"/>
      <c r="AF99" s="833"/>
      <c r="AG99" s="833"/>
      <c r="AH99" s="833"/>
      <c r="AI99" s="833"/>
    </row>
    <row r="100" spans="1:35" ht="3" customHeight="1"/>
    <row r="101" spans="1:35" ht="3" hidden="1" customHeight="1"/>
    <row r="102" spans="1:35" ht="12" hidden="1" customHeight="1"/>
    <row r="103" spans="1:35" hidden="1">
      <c r="A103" s="69" t="s">
        <v>86</v>
      </c>
    </row>
    <row r="104" spans="1:35" hidden="1">
      <c r="A104" s="69" t="s">
        <v>122</v>
      </c>
    </row>
    <row r="105" spans="1:35" hidden="1">
      <c r="A105" s="69" t="s">
        <v>123</v>
      </c>
    </row>
    <row r="106" spans="1:35" ht="12.75" hidden="1" customHeight="1"/>
    <row r="107" spans="1:35" hidden="1">
      <c r="C107" s="76" t="s">
        <v>86</v>
      </c>
      <c r="V107" s="76" t="s">
        <v>86</v>
      </c>
    </row>
    <row r="108" spans="1:35" hidden="1">
      <c r="C108" s="76" t="s">
        <v>118</v>
      </c>
      <c r="V108" s="69" t="s">
        <v>393</v>
      </c>
    </row>
    <row r="109" spans="1:35" hidden="1">
      <c r="C109" s="69" t="s">
        <v>124</v>
      </c>
      <c r="V109" s="69" t="s">
        <v>394</v>
      </c>
    </row>
    <row r="110" spans="1:35" hidden="1">
      <c r="C110" s="69" t="s">
        <v>125</v>
      </c>
      <c r="V110" s="69" t="s">
        <v>693</v>
      </c>
    </row>
    <row r="111" spans="1:35" hidden="1">
      <c r="C111" s="69" t="s">
        <v>126</v>
      </c>
      <c r="V111" s="76" t="s">
        <v>86</v>
      </c>
    </row>
    <row r="112" spans="1:35" hidden="1">
      <c r="C112" s="69" t="s">
        <v>127</v>
      </c>
      <c r="V112" s="69" t="s">
        <v>459</v>
      </c>
    </row>
    <row r="113" spans="3:22" hidden="1">
      <c r="V113" s="69" t="s">
        <v>396</v>
      </c>
    </row>
    <row r="114" spans="3:22" hidden="1">
      <c r="V114" s="69" t="s">
        <v>395</v>
      </c>
    </row>
    <row r="115" spans="3:22" hidden="1">
      <c r="V115" s="69" t="s">
        <v>397</v>
      </c>
    </row>
    <row r="116" spans="3:22" hidden="1">
      <c r="V116" s="69" t="s">
        <v>398</v>
      </c>
    </row>
    <row r="117" spans="3:22" hidden="1">
      <c r="V117" s="69" t="s">
        <v>399</v>
      </c>
    </row>
    <row r="118" spans="3:22" hidden="1">
      <c r="V118" s="69" t="s">
        <v>400</v>
      </c>
    </row>
    <row r="119" spans="3:22" hidden="1">
      <c r="V119" s="69" t="s">
        <v>401</v>
      </c>
    </row>
    <row r="120" spans="3:22" hidden="1">
      <c r="V120" s="69" t="s">
        <v>402</v>
      </c>
    </row>
    <row r="121" spans="3:22" hidden="1">
      <c r="V121" s="69" t="s">
        <v>403</v>
      </c>
    </row>
    <row r="122" spans="3:22" hidden="1"/>
    <row r="123" spans="3:22" hidden="1">
      <c r="V123" s="76" t="s">
        <v>86</v>
      </c>
    </row>
    <row r="124" spans="3:22" hidden="1">
      <c r="C124" s="69" t="s">
        <v>128</v>
      </c>
      <c r="V124" s="69" t="s">
        <v>388</v>
      </c>
    </row>
    <row r="125" spans="3:22" hidden="1">
      <c r="C125" s="69" t="s">
        <v>129</v>
      </c>
      <c r="V125" s="69" t="s">
        <v>389</v>
      </c>
    </row>
    <row r="126" spans="3:22" hidden="1">
      <c r="C126" s="69" t="s">
        <v>130</v>
      </c>
      <c r="V126" s="69" t="s">
        <v>390</v>
      </c>
    </row>
    <row r="127" spans="3:22" hidden="1">
      <c r="C127" s="69" t="s">
        <v>131</v>
      </c>
      <c r="V127" s="69" t="s">
        <v>391</v>
      </c>
    </row>
    <row r="128" spans="3:22" hidden="1">
      <c r="V128" s="69" t="s">
        <v>392</v>
      </c>
    </row>
    <row r="129" spans="3:22" hidden="1">
      <c r="C129" s="69" t="s">
        <v>86</v>
      </c>
    </row>
    <row r="130" spans="3:22" hidden="1">
      <c r="C130" s="69" t="s">
        <v>132</v>
      </c>
    </row>
    <row r="131" spans="3:22" hidden="1">
      <c r="C131" s="69" t="s">
        <v>119</v>
      </c>
    </row>
    <row r="132" spans="3:22" hidden="1">
      <c r="C132" s="69" t="s">
        <v>133</v>
      </c>
    </row>
    <row r="133" spans="3:22" hidden="1">
      <c r="C133" s="69" t="s">
        <v>134</v>
      </c>
    </row>
    <row r="134" spans="3:22" hidden="1">
      <c r="C134" s="69" t="s">
        <v>135</v>
      </c>
    </row>
    <row r="135" spans="3:22" hidden="1">
      <c r="C135" s="69" t="s">
        <v>136</v>
      </c>
    </row>
    <row r="136" spans="3:22" hidden="1">
      <c r="C136" s="69" t="s">
        <v>137</v>
      </c>
    </row>
    <row r="137" spans="3:22" hidden="1">
      <c r="C137" s="69" t="s">
        <v>138</v>
      </c>
      <c r="V137" s="69" t="s">
        <v>86</v>
      </c>
    </row>
    <row r="138" spans="3:22" hidden="1">
      <c r="C138" s="69" t="s">
        <v>139</v>
      </c>
      <c r="V138" s="69" t="s">
        <v>404</v>
      </c>
    </row>
    <row r="139" spans="3:22" hidden="1">
      <c r="V139" s="69" t="s">
        <v>405</v>
      </c>
    </row>
    <row r="140" spans="3:22" hidden="1">
      <c r="C140" s="76" t="s">
        <v>86</v>
      </c>
      <c r="V140" s="69" t="s">
        <v>406</v>
      </c>
    </row>
    <row r="141" spans="3:22" hidden="1">
      <c r="C141" s="76" t="s">
        <v>19</v>
      </c>
      <c r="V141" s="69" t="s">
        <v>407</v>
      </c>
    </row>
    <row r="142" spans="3:22" hidden="1">
      <c r="C142" s="69" t="s">
        <v>18</v>
      </c>
      <c r="V142" s="69" t="s">
        <v>408</v>
      </c>
    </row>
    <row r="143" spans="3:22" hidden="1">
      <c r="C143" s="69" t="s">
        <v>20</v>
      </c>
      <c r="V143" s="69" t="s">
        <v>409</v>
      </c>
    </row>
    <row r="144" spans="3:22" hidden="1">
      <c r="C144" s="69" t="s">
        <v>21</v>
      </c>
      <c r="V144" s="69" t="s">
        <v>410</v>
      </c>
    </row>
    <row r="145" spans="3:3" hidden="1">
      <c r="C145" s="69" t="s">
        <v>22</v>
      </c>
    </row>
    <row r="146" spans="3:3" hidden="1">
      <c r="C146" s="69" t="s">
        <v>23</v>
      </c>
    </row>
    <row r="147" spans="3:3" hidden="1">
      <c r="C147" s="69" t="s">
        <v>24</v>
      </c>
    </row>
    <row r="148" spans="3:3" hidden="1">
      <c r="C148" s="98" t="s">
        <v>30</v>
      </c>
    </row>
    <row r="149" spans="3:3" hidden="1">
      <c r="C149" s="69" t="s">
        <v>25</v>
      </c>
    </row>
    <row r="150" spans="3:3" hidden="1">
      <c r="C150" s="69" t="s">
        <v>26</v>
      </c>
    </row>
    <row r="151" spans="3:3" hidden="1">
      <c r="C151" s="69" t="s">
        <v>38</v>
      </c>
    </row>
    <row r="152" spans="3:3" hidden="1">
      <c r="C152" s="69" t="s">
        <v>27</v>
      </c>
    </row>
    <row r="153" spans="3:3" hidden="1">
      <c r="C153" s="69" t="s">
        <v>29</v>
      </c>
    </row>
    <row r="154" spans="3:3" hidden="1">
      <c r="C154" s="98" t="s">
        <v>28</v>
      </c>
    </row>
    <row r="155" spans="3:3" hidden="1"/>
    <row r="156" spans="3:3" hidden="1">
      <c r="C156" s="69" t="s">
        <v>86</v>
      </c>
    </row>
    <row r="157" spans="3:3" hidden="1">
      <c r="C157" s="69" t="s">
        <v>57</v>
      </c>
    </row>
    <row r="158" spans="3:3" hidden="1">
      <c r="C158" s="69" t="s">
        <v>58</v>
      </c>
    </row>
    <row r="159" spans="3:3" hidden="1">
      <c r="C159" s="69" t="s">
        <v>59</v>
      </c>
    </row>
    <row r="160" spans="3:3" hidden="1">
      <c r="C160" s="69" t="s">
        <v>60</v>
      </c>
    </row>
    <row r="161" spans="3:3" hidden="1">
      <c r="C161" s="69" t="s">
        <v>61</v>
      </c>
    </row>
    <row r="162" spans="3:3" hidden="1">
      <c r="C162" s="69" t="s">
        <v>62</v>
      </c>
    </row>
    <row r="163" spans="3:3" hidden="1">
      <c r="C163" s="69" t="s">
        <v>63</v>
      </c>
    </row>
    <row r="164" spans="3:3" hidden="1">
      <c r="C164" s="69" t="s">
        <v>64</v>
      </c>
    </row>
    <row r="165" spans="3:3" hidden="1">
      <c r="C165" s="69" t="s">
        <v>65</v>
      </c>
    </row>
    <row r="166" spans="3:3" hidden="1">
      <c r="C166" s="69" t="s">
        <v>66</v>
      </c>
    </row>
    <row r="167" spans="3:3" hidden="1">
      <c r="C167" s="69" t="s">
        <v>67</v>
      </c>
    </row>
    <row r="168" spans="3:3" hidden="1">
      <c r="C168" s="69" t="s">
        <v>413</v>
      </c>
    </row>
    <row r="169" spans="3:3" hidden="1">
      <c r="C169" s="69" t="s">
        <v>69</v>
      </c>
    </row>
    <row r="170" spans="3:3" hidden="1">
      <c r="C170" s="69" t="s">
        <v>70</v>
      </c>
    </row>
    <row r="171" spans="3:3" hidden="1">
      <c r="C171" s="69" t="s">
        <v>71</v>
      </c>
    </row>
    <row r="172" spans="3:3" hidden="1">
      <c r="C172" s="69" t="s">
        <v>72</v>
      </c>
    </row>
    <row r="173" spans="3:3" hidden="1">
      <c r="C173" s="69" t="s">
        <v>73</v>
      </c>
    </row>
    <row r="174" spans="3:3" hidden="1">
      <c r="C174" s="69" t="s">
        <v>74</v>
      </c>
    </row>
    <row r="175" spans="3:3" hidden="1">
      <c r="C175" s="69" t="s">
        <v>75</v>
      </c>
    </row>
    <row r="176" spans="3:3" hidden="1">
      <c r="C176" s="69" t="s">
        <v>76</v>
      </c>
    </row>
    <row r="177" spans="3:3" hidden="1">
      <c r="C177" s="69" t="s">
        <v>77</v>
      </c>
    </row>
    <row r="178" spans="3:3" hidden="1">
      <c r="C178" s="69" t="s">
        <v>78</v>
      </c>
    </row>
    <row r="179" spans="3:3" hidden="1">
      <c r="C179" s="69" t="s">
        <v>79</v>
      </c>
    </row>
    <row r="180" spans="3:3" hidden="1">
      <c r="C180" s="69" t="s">
        <v>80</v>
      </c>
    </row>
    <row r="181" spans="3:3" hidden="1">
      <c r="C181" s="69" t="s">
        <v>81</v>
      </c>
    </row>
    <row r="182" spans="3:3" hidden="1">
      <c r="C182" s="69" t="s">
        <v>82</v>
      </c>
    </row>
    <row r="183" spans="3:3" hidden="1">
      <c r="C183" s="69" t="s">
        <v>83</v>
      </c>
    </row>
    <row r="184" spans="3:3" hidden="1">
      <c r="C184" s="69" t="s">
        <v>84</v>
      </c>
    </row>
    <row r="185" spans="3:3" hidden="1"/>
    <row r="186" spans="3:3" hidden="1"/>
    <row r="187" spans="3:3" hidden="1">
      <c r="C187" s="69" t="s">
        <v>86</v>
      </c>
    </row>
    <row r="188" spans="3:3" hidden="1">
      <c r="C188" s="69" t="s">
        <v>144</v>
      </c>
    </row>
    <row r="189" spans="3:3" hidden="1">
      <c r="C189" s="69" t="s">
        <v>145</v>
      </c>
    </row>
    <row r="190" spans="3:3" hidden="1">
      <c r="C190" s="69" t="s">
        <v>146</v>
      </c>
    </row>
    <row r="191" spans="3:3" hidden="1">
      <c r="C191" s="69" t="s">
        <v>147</v>
      </c>
    </row>
    <row r="192" spans="3:3" hidden="1">
      <c r="C192" s="69" t="s">
        <v>148</v>
      </c>
    </row>
    <row r="193" spans="3:3" hidden="1">
      <c r="C193" s="69" t="s">
        <v>149</v>
      </c>
    </row>
    <row r="194" spans="3:3" hidden="1">
      <c r="C194" s="69" t="s">
        <v>150</v>
      </c>
    </row>
    <row r="195" spans="3:3" hidden="1">
      <c r="C195" s="69" t="s">
        <v>151</v>
      </c>
    </row>
    <row r="196" spans="3:3" hidden="1">
      <c r="C196" s="69" t="s">
        <v>152</v>
      </c>
    </row>
    <row r="197" spans="3:3" hidden="1">
      <c r="C197" s="69" t="s">
        <v>153</v>
      </c>
    </row>
    <row r="198" spans="3:3" hidden="1">
      <c r="C198" s="69" t="s">
        <v>154</v>
      </c>
    </row>
    <row r="199" spans="3:3" hidden="1"/>
    <row r="200" spans="3:3" hidden="1"/>
    <row r="201" spans="3:3" ht="13.15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0"/>
  <sheetViews>
    <sheetView showGridLines="0" view="pageBreakPreview" topLeftCell="A19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270" customWidth="1"/>
    <col min="2" max="2" width="2.42578125" style="270" customWidth="1"/>
    <col min="3" max="20" width="3" style="270" customWidth="1"/>
    <col min="21" max="22" width="2.5703125" style="270" customWidth="1"/>
    <col min="23" max="23" width="2.42578125" style="270" customWidth="1"/>
    <col min="24" max="24" width="2.28515625" style="270" customWidth="1"/>
    <col min="25" max="25" width="2.140625" style="270" customWidth="1"/>
    <col min="26" max="26" width="2.7109375" style="270" customWidth="1"/>
    <col min="27" max="27" width="2.5703125" style="270" customWidth="1"/>
    <col min="28" max="28" width="2.42578125" style="270" customWidth="1"/>
    <col min="29" max="29" width="2.28515625" style="270" customWidth="1"/>
    <col min="30" max="30" width="2.42578125" style="270" customWidth="1"/>
    <col min="31" max="31" width="3" style="270" customWidth="1"/>
    <col min="32" max="32" width="3.140625" style="270" customWidth="1"/>
    <col min="33" max="33" width="3.5703125" style="270" customWidth="1"/>
    <col min="34" max="34" width="2.140625" style="270" customWidth="1"/>
    <col min="35" max="35" width="2.85546875" style="270" customWidth="1"/>
    <col min="36" max="36" width="3.5703125" style="270" customWidth="1"/>
    <col min="37" max="37" width="2.85546875" style="270" customWidth="1"/>
    <col min="38" max="38" width="3.28515625" style="270" customWidth="1"/>
    <col min="39" max="39" width="8.7109375" style="270" customWidth="1"/>
    <col min="40" max="16384" width="9.140625" style="270"/>
  </cols>
  <sheetData>
    <row r="1" spans="1:38" ht="6.75" customHeight="1">
      <c r="A1" s="271"/>
      <c r="B1" s="272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1596"/>
      <c r="AH1" s="1596"/>
      <c r="AI1" s="1596"/>
      <c r="AJ1" s="1596"/>
      <c r="AK1" s="1596"/>
      <c r="AL1" s="273"/>
    </row>
    <row r="2" spans="1:38" ht="15.95" customHeight="1">
      <c r="A2" s="27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Z2" s="321"/>
      <c r="AA2" s="321"/>
      <c r="AB2" s="321"/>
      <c r="AC2" s="275"/>
      <c r="AD2" s="275"/>
      <c r="AE2" s="275"/>
      <c r="AF2" s="275"/>
      <c r="AG2" s="1597" t="s">
        <v>436</v>
      </c>
      <c r="AH2" s="1598"/>
      <c r="AI2" s="1598"/>
      <c r="AJ2" s="1598"/>
      <c r="AK2" s="1599"/>
      <c r="AL2" s="276"/>
    </row>
    <row r="3" spans="1:38" ht="29.25" customHeight="1">
      <c r="A3" s="1619" t="s">
        <v>820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620"/>
      <c r="S3" s="1620"/>
      <c r="T3" s="1620"/>
      <c r="U3" s="1620"/>
      <c r="V3" s="1620"/>
      <c r="W3" s="1620"/>
      <c r="X3" s="1620"/>
      <c r="Y3" s="1620"/>
      <c r="Z3" s="1620"/>
      <c r="AA3" s="1620"/>
      <c r="AB3" s="1620"/>
      <c r="AC3" s="1620"/>
      <c r="AD3" s="1620"/>
      <c r="AE3" s="1620"/>
      <c r="AF3" s="1620"/>
      <c r="AG3" s="1620"/>
      <c r="AH3" s="1620"/>
      <c r="AI3" s="1620"/>
      <c r="AJ3" s="1620"/>
      <c r="AK3" s="1620"/>
      <c r="AL3" s="1621"/>
    </row>
    <row r="4" spans="1:38" ht="7.5" customHeight="1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9"/>
    </row>
    <row r="5" spans="1:38" ht="10.5" customHeight="1">
      <c r="A5" s="274"/>
      <c r="C5" s="1600"/>
      <c r="D5" s="1601"/>
      <c r="E5" s="1601"/>
      <c r="F5" s="1601"/>
      <c r="G5" s="1601"/>
      <c r="H5" s="1601"/>
      <c r="I5" s="1601"/>
      <c r="J5" s="1601"/>
      <c r="K5" s="1601"/>
      <c r="L5" s="1601"/>
      <c r="M5" s="1601"/>
      <c r="N5" s="1601"/>
      <c r="O5" s="1601"/>
      <c r="P5" s="1601"/>
      <c r="Q5" s="1601"/>
      <c r="R5" s="1602"/>
      <c r="AH5" s="1609"/>
      <c r="AI5" s="1609"/>
      <c r="AJ5" s="1609"/>
      <c r="AL5" s="280"/>
    </row>
    <row r="6" spans="1:38">
      <c r="A6" s="274"/>
      <c r="B6" s="325"/>
      <c r="C6" s="1603"/>
      <c r="D6" s="1604"/>
      <c r="E6" s="1604"/>
      <c r="F6" s="1604"/>
      <c r="G6" s="1604"/>
      <c r="H6" s="1604"/>
      <c r="I6" s="1604"/>
      <c r="J6" s="1604"/>
      <c r="K6" s="1604"/>
      <c r="L6" s="1604"/>
      <c r="M6" s="1604"/>
      <c r="N6" s="1604"/>
      <c r="O6" s="1604"/>
      <c r="P6" s="1604"/>
      <c r="Q6" s="1604"/>
      <c r="R6" s="1605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1609"/>
      <c r="AI6" s="1609"/>
      <c r="AJ6" s="1609"/>
      <c r="AL6" s="280"/>
    </row>
    <row r="7" spans="1:38">
      <c r="A7" s="274"/>
      <c r="C7" s="1603"/>
      <c r="D7" s="1604"/>
      <c r="E7" s="1604"/>
      <c r="F7" s="1604"/>
      <c r="G7" s="1604"/>
      <c r="H7" s="1604"/>
      <c r="I7" s="1604"/>
      <c r="J7" s="1604"/>
      <c r="K7" s="1604"/>
      <c r="L7" s="1604"/>
      <c r="M7" s="1604"/>
      <c r="N7" s="1604"/>
      <c r="O7" s="1604"/>
      <c r="P7" s="1604"/>
      <c r="Q7" s="1604"/>
      <c r="R7" s="1605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L7" s="280"/>
    </row>
    <row r="8" spans="1:38">
      <c r="A8" s="274"/>
      <c r="C8" s="1603"/>
      <c r="D8" s="1604"/>
      <c r="E8" s="1604"/>
      <c r="F8" s="1604"/>
      <c r="G8" s="1604"/>
      <c r="H8" s="1604"/>
      <c r="I8" s="1604"/>
      <c r="J8" s="1604"/>
      <c r="K8" s="1604"/>
      <c r="L8" s="1604"/>
      <c r="M8" s="1604"/>
      <c r="N8" s="1604"/>
      <c r="O8" s="1604"/>
      <c r="P8" s="1604"/>
      <c r="Q8" s="1604"/>
      <c r="R8" s="1605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L8" s="280"/>
    </row>
    <row r="9" spans="1:38" ht="15" customHeight="1">
      <c r="A9" s="274"/>
      <c r="C9" s="1603"/>
      <c r="D9" s="1604"/>
      <c r="E9" s="1604"/>
      <c r="F9" s="1604"/>
      <c r="G9" s="1604"/>
      <c r="H9" s="1604"/>
      <c r="I9" s="1604"/>
      <c r="J9" s="1604"/>
      <c r="K9" s="1604"/>
      <c r="L9" s="1604"/>
      <c r="M9" s="1604"/>
      <c r="N9" s="1604"/>
      <c r="O9" s="1604"/>
      <c r="P9" s="1604"/>
      <c r="Q9" s="1604"/>
      <c r="R9" s="1605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L9" s="280"/>
    </row>
    <row r="10" spans="1:38" ht="8.25" customHeight="1">
      <c r="A10" s="274"/>
      <c r="C10" s="1606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8"/>
      <c r="AL10" s="280"/>
    </row>
    <row r="11" spans="1:38" ht="48" customHeight="1">
      <c r="A11" s="274"/>
      <c r="C11" s="1610" t="s">
        <v>873</v>
      </c>
      <c r="D11" s="1610"/>
      <c r="E11" s="1610"/>
      <c r="F11" s="1610"/>
      <c r="G11" s="1610"/>
      <c r="H11" s="1610"/>
      <c r="I11" s="1610"/>
      <c r="J11" s="1610"/>
      <c r="K11" s="1610"/>
      <c r="L11" s="1610"/>
      <c r="M11" s="1610"/>
      <c r="N11" s="1610"/>
      <c r="O11" s="1610"/>
      <c r="P11" s="1610"/>
      <c r="Q11" s="1610"/>
      <c r="R11" s="1610"/>
      <c r="S11" s="283"/>
      <c r="T11" s="283"/>
      <c r="AA11" s="1578"/>
      <c r="AB11" s="1611"/>
      <c r="AC11" s="1611"/>
      <c r="AD11" s="1611"/>
      <c r="AE11" s="1611"/>
      <c r="AF11" s="1611"/>
      <c r="AG11" s="1611"/>
      <c r="AH11" s="1611"/>
      <c r="AI11" s="1611"/>
      <c r="AJ11" s="1611"/>
      <c r="AK11" s="1611"/>
      <c r="AL11" s="280"/>
    </row>
    <row r="12" spans="1:38" ht="12.75" customHeight="1">
      <c r="A12" s="274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AA12" s="1611"/>
      <c r="AB12" s="1611"/>
      <c r="AC12" s="1611"/>
      <c r="AD12" s="1611"/>
      <c r="AE12" s="1611"/>
      <c r="AF12" s="1611"/>
      <c r="AG12" s="1611"/>
      <c r="AH12" s="1611"/>
      <c r="AI12" s="1611"/>
      <c r="AJ12" s="1611"/>
      <c r="AK12" s="1611"/>
      <c r="AL12" s="280"/>
    </row>
    <row r="13" spans="1:38" ht="8.25" customHeight="1">
      <c r="A13" s="27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AA13" s="1611"/>
      <c r="AB13" s="1611"/>
      <c r="AC13" s="1611"/>
      <c r="AD13" s="1611"/>
      <c r="AE13" s="1611"/>
      <c r="AF13" s="1611"/>
      <c r="AG13" s="1611"/>
      <c r="AH13" s="1611"/>
      <c r="AI13" s="1611"/>
      <c r="AJ13" s="1611"/>
      <c r="AK13" s="1611"/>
      <c r="AL13" s="280"/>
    </row>
    <row r="14" spans="1:38" ht="20.25" customHeight="1">
      <c r="A14" s="274"/>
      <c r="C14" s="285"/>
      <c r="D14" s="1612" t="s">
        <v>674</v>
      </c>
      <c r="E14" s="1612"/>
      <c r="F14" s="1612"/>
      <c r="G14" s="1612"/>
      <c r="H14" s="1612"/>
      <c r="I14" s="1612"/>
      <c r="J14" s="1612"/>
      <c r="K14" s="1612"/>
      <c r="L14" s="1612"/>
      <c r="M14" s="1612"/>
      <c r="N14" s="1612"/>
      <c r="O14" s="1612"/>
      <c r="P14" s="1612"/>
      <c r="Q14" s="1612"/>
      <c r="R14" s="1612"/>
      <c r="S14" s="1612"/>
      <c r="T14" s="1612"/>
      <c r="U14" s="1612"/>
      <c r="V14" s="1612"/>
      <c r="W14" s="1612"/>
      <c r="X14" s="1612"/>
      <c r="Y14" s="1612"/>
      <c r="Z14" s="1612"/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280"/>
    </row>
    <row r="15" spans="1:38" ht="21" customHeight="1">
      <c r="A15" s="274"/>
      <c r="C15" s="282"/>
      <c r="D15" s="1612"/>
      <c r="E15" s="1612"/>
      <c r="F15" s="1612"/>
      <c r="G15" s="1612"/>
      <c r="H15" s="1612"/>
      <c r="I15" s="1612"/>
      <c r="J15" s="1612"/>
      <c r="K15" s="1612"/>
      <c r="L15" s="1612"/>
      <c r="M15" s="1612"/>
      <c r="N15" s="1612"/>
      <c r="O15" s="1612"/>
      <c r="P15" s="1612"/>
      <c r="Q15" s="1612"/>
      <c r="R15" s="1612"/>
      <c r="S15" s="1612"/>
      <c r="T15" s="1612"/>
      <c r="U15" s="1612"/>
      <c r="V15" s="1612"/>
      <c r="W15" s="1612"/>
      <c r="X15" s="1612"/>
      <c r="Y15" s="1612"/>
      <c r="Z15" s="1612"/>
      <c r="AA15" s="1612"/>
      <c r="AB15" s="1612"/>
      <c r="AC15" s="1612"/>
      <c r="AD15" s="1612"/>
      <c r="AE15" s="1612"/>
      <c r="AF15" s="1612"/>
      <c r="AG15" s="1612"/>
      <c r="AH15" s="1612"/>
      <c r="AI15" s="1612"/>
      <c r="AJ15" s="1612"/>
      <c r="AK15" s="1612"/>
      <c r="AL15" s="280"/>
    </row>
    <row r="16" spans="1:38">
      <c r="A16" s="274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0"/>
    </row>
    <row r="17" spans="1:38" ht="15" customHeight="1">
      <c r="A17" s="27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0"/>
    </row>
    <row r="18" spans="1:38" ht="27.75" customHeight="1">
      <c r="A18" s="274"/>
      <c r="C18" s="1583" t="s">
        <v>675</v>
      </c>
      <c r="D18" s="1583"/>
      <c r="E18" s="1583"/>
      <c r="F18" s="1583"/>
      <c r="G18" s="1583"/>
      <c r="H18" s="1583"/>
      <c r="I18" s="1583"/>
      <c r="J18" s="1583"/>
      <c r="K18" s="1583"/>
      <c r="L18" s="1583"/>
      <c r="M18" s="1583"/>
      <c r="N18" s="1583"/>
      <c r="O18" s="1583"/>
      <c r="P18" s="1583"/>
      <c r="Q18" s="1583"/>
      <c r="R18" s="1583"/>
      <c r="S18" s="1583"/>
      <c r="T18" s="1583"/>
      <c r="U18" s="1583"/>
      <c r="V18" s="1583"/>
      <c r="W18" s="1583"/>
      <c r="X18" s="1583"/>
      <c r="Y18" s="1583"/>
      <c r="Z18" s="1583"/>
      <c r="AA18" s="1583"/>
      <c r="AB18" s="1583"/>
      <c r="AC18" s="1583"/>
      <c r="AD18" s="1583"/>
      <c r="AE18" s="1583"/>
      <c r="AF18" s="1583"/>
      <c r="AG18" s="1583"/>
      <c r="AH18" s="1583"/>
      <c r="AI18" s="1583"/>
      <c r="AJ18" s="1583"/>
      <c r="AK18" s="1583"/>
      <c r="AL18" s="280"/>
    </row>
    <row r="19" spans="1:38" ht="11.25" customHeight="1">
      <c r="A19" s="274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280"/>
    </row>
    <row r="20" spans="1:38" ht="21" customHeight="1">
      <c r="A20" s="274"/>
      <c r="C20" s="1613"/>
      <c r="D20" s="1614"/>
      <c r="E20" s="1614"/>
      <c r="F20" s="1614"/>
      <c r="G20" s="1614"/>
      <c r="H20" s="1614"/>
      <c r="I20" s="1614"/>
      <c r="J20" s="1614"/>
      <c r="K20" s="1614"/>
      <c r="L20" s="1614"/>
      <c r="M20" s="1614"/>
      <c r="N20" s="1614"/>
      <c r="O20" s="1614"/>
      <c r="P20" s="1614"/>
      <c r="Q20" s="1614"/>
      <c r="R20" s="1614"/>
      <c r="S20" s="1614"/>
      <c r="T20" s="1614"/>
      <c r="U20" s="1614"/>
      <c r="V20" s="1614"/>
      <c r="W20" s="1614"/>
      <c r="X20" s="1614"/>
      <c r="Y20" s="1614"/>
      <c r="Z20" s="1614"/>
      <c r="AA20" s="1614"/>
      <c r="AB20" s="1614"/>
      <c r="AC20" s="1614"/>
      <c r="AD20" s="1614"/>
      <c r="AE20" s="1614"/>
      <c r="AF20" s="1614"/>
      <c r="AG20" s="1614"/>
      <c r="AH20" s="1614"/>
      <c r="AI20" s="1614"/>
      <c r="AJ20" s="1614"/>
      <c r="AK20" s="1615"/>
      <c r="AL20" s="280"/>
    </row>
    <row r="21" spans="1:38" ht="21" customHeight="1">
      <c r="A21" s="274"/>
      <c r="C21" s="1616"/>
      <c r="D21" s="1617"/>
      <c r="E21" s="1617"/>
      <c r="F21" s="1617"/>
      <c r="G21" s="1617"/>
      <c r="H21" s="1617"/>
      <c r="I21" s="1617"/>
      <c r="J21" s="1617"/>
      <c r="K21" s="1617"/>
      <c r="L21" s="1617"/>
      <c r="M21" s="1617"/>
      <c r="N21" s="1617"/>
      <c r="O21" s="1617"/>
      <c r="P21" s="1617"/>
      <c r="Q21" s="1617"/>
      <c r="R21" s="1617"/>
      <c r="S21" s="1617"/>
      <c r="T21" s="1617"/>
      <c r="U21" s="1617"/>
      <c r="V21" s="1617"/>
      <c r="W21" s="1617"/>
      <c r="X21" s="1617"/>
      <c r="Y21" s="1617"/>
      <c r="Z21" s="1617"/>
      <c r="AA21" s="1617"/>
      <c r="AB21" s="1617"/>
      <c r="AC21" s="1617"/>
      <c r="AD21" s="1617"/>
      <c r="AE21" s="1617"/>
      <c r="AF21" s="1617"/>
      <c r="AG21" s="1617"/>
      <c r="AH21" s="1617"/>
      <c r="AI21" s="1617"/>
      <c r="AJ21" s="1617"/>
      <c r="AK21" s="1618"/>
      <c r="AL21" s="280"/>
    </row>
    <row r="22" spans="1:38" ht="23.25" customHeight="1">
      <c r="A22" s="274"/>
      <c r="I22" s="1594" t="s">
        <v>621</v>
      </c>
      <c r="J22" s="1594"/>
      <c r="K22" s="1594"/>
      <c r="L22" s="1594"/>
      <c r="M22" s="1594"/>
      <c r="N22" s="1594"/>
      <c r="O22" s="1594"/>
      <c r="P22" s="1594"/>
      <c r="Q22" s="1594"/>
      <c r="R22" s="1594"/>
      <c r="S22" s="1594"/>
      <c r="T22" s="1594"/>
      <c r="U22" s="1594"/>
      <c r="V22" s="1594"/>
      <c r="W22" s="1594"/>
      <c r="X22" s="1594"/>
      <c r="Y22" s="1594"/>
      <c r="Z22" s="1594"/>
      <c r="AA22" s="1594"/>
      <c r="AB22" s="1594"/>
      <c r="AC22" s="1594"/>
      <c r="AD22" s="1594"/>
      <c r="AE22" s="1594"/>
      <c r="AF22" s="1594"/>
      <c r="AG22" s="1594"/>
      <c r="AH22" s="1594"/>
      <c r="AL22" s="280"/>
    </row>
    <row r="23" spans="1:38" ht="17.25" customHeight="1">
      <c r="A23" s="27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L23" s="280"/>
    </row>
    <row r="24" spans="1:38">
      <c r="A24" s="274"/>
      <c r="C24" s="1579" t="s">
        <v>443</v>
      </c>
      <c r="D24" s="1579"/>
      <c r="E24" s="1579"/>
      <c r="F24" s="1579"/>
      <c r="G24" s="1579"/>
      <c r="H24" s="1579"/>
      <c r="I24" s="1579"/>
      <c r="J24" s="1579"/>
      <c r="K24" s="1579"/>
      <c r="L24" s="1579"/>
      <c r="M24" s="1579"/>
      <c r="N24" s="1579"/>
      <c r="O24" s="1579"/>
      <c r="P24" s="1579"/>
      <c r="Q24" s="1579"/>
      <c r="R24" s="1579"/>
      <c r="S24" s="1262"/>
      <c r="T24" s="1262"/>
      <c r="U24" s="1262"/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280"/>
    </row>
    <row r="25" spans="1:38">
      <c r="A25" s="274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AL25" s="280"/>
    </row>
    <row r="26" spans="1:38" ht="42.75" customHeight="1">
      <c r="A26" s="274"/>
      <c r="C26" s="1580"/>
      <c r="D26" s="1581"/>
      <c r="E26" s="1581"/>
      <c r="F26" s="1581"/>
      <c r="G26" s="1581"/>
      <c r="H26" s="1581"/>
      <c r="I26" s="1581"/>
      <c r="J26" s="1581"/>
      <c r="K26" s="1581"/>
      <c r="L26" s="1581"/>
      <c r="M26" s="1581"/>
      <c r="N26" s="1581"/>
      <c r="O26" s="1581"/>
      <c r="P26" s="1581"/>
      <c r="Q26" s="1581"/>
      <c r="R26" s="1581"/>
      <c r="S26" s="1581"/>
      <c r="T26" s="1581"/>
      <c r="U26" s="1581"/>
      <c r="V26" s="1581"/>
      <c r="W26" s="1581"/>
      <c r="X26" s="1581"/>
      <c r="Y26" s="1581"/>
      <c r="Z26" s="1581"/>
      <c r="AA26" s="1581"/>
      <c r="AB26" s="1581"/>
      <c r="AC26" s="1581"/>
      <c r="AD26" s="1581"/>
      <c r="AE26" s="1581"/>
      <c r="AF26" s="1581"/>
      <c r="AG26" s="1581"/>
      <c r="AH26" s="1581"/>
      <c r="AI26" s="1581"/>
      <c r="AJ26" s="1581"/>
      <c r="AK26" s="1582"/>
      <c r="AL26" s="280"/>
    </row>
    <row r="27" spans="1:38" ht="33" customHeight="1">
      <c r="A27" s="274"/>
      <c r="C27" s="1584" t="s">
        <v>874</v>
      </c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584"/>
      <c r="AJ27" s="1584"/>
      <c r="AK27" s="1584"/>
      <c r="AL27" s="286"/>
    </row>
    <row r="28" spans="1:38" ht="13.5" customHeight="1">
      <c r="A28" s="274"/>
      <c r="C28" s="1583"/>
      <c r="D28" s="1583"/>
      <c r="E28" s="1583"/>
      <c r="F28" s="1583"/>
      <c r="G28" s="1583"/>
      <c r="H28" s="1583"/>
      <c r="I28" s="1583"/>
      <c r="J28" s="1583"/>
      <c r="K28" s="1583"/>
      <c r="L28" s="1583"/>
      <c r="M28" s="1583"/>
      <c r="N28" s="1583"/>
      <c r="O28" s="1583"/>
      <c r="P28" s="1583"/>
      <c r="Q28" s="1583"/>
      <c r="R28" s="1583"/>
      <c r="S28" s="1583"/>
      <c r="T28" s="1583"/>
      <c r="U28" s="1583"/>
      <c r="V28" s="1583"/>
      <c r="W28" s="1583"/>
      <c r="X28" s="1583"/>
      <c r="Y28" s="1583"/>
      <c r="Z28" s="1583"/>
      <c r="AA28" s="1583"/>
      <c r="AB28" s="1583"/>
      <c r="AC28" s="1583"/>
      <c r="AD28" s="1583"/>
      <c r="AE28" s="1583"/>
      <c r="AF28" s="1583"/>
      <c r="AG28" s="1583"/>
      <c r="AH28" s="1583"/>
      <c r="AI28" s="1583"/>
      <c r="AJ28" s="1583"/>
      <c r="AK28" s="1583"/>
      <c r="AL28" s="280"/>
    </row>
    <row r="29" spans="1:38" ht="12" customHeight="1">
      <c r="A29" s="274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0"/>
    </row>
    <row r="30" spans="1:38" ht="12" customHeight="1">
      <c r="A30" s="27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0"/>
    </row>
    <row r="31" spans="1:38" ht="13.5" customHeight="1">
      <c r="A31" s="274"/>
      <c r="C31" s="1586"/>
      <c r="D31" s="1587"/>
      <c r="E31" s="1587"/>
      <c r="F31" s="1587"/>
      <c r="G31" s="1587"/>
      <c r="H31" s="1587"/>
      <c r="I31" s="1587"/>
      <c r="J31" s="1587"/>
      <c r="K31" s="1587"/>
      <c r="L31" s="1587"/>
      <c r="M31" s="1587"/>
      <c r="N31" s="1587"/>
      <c r="O31" s="1587"/>
      <c r="P31" s="1587"/>
      <c r="Q31" s="1587"/>
      <c r="R31" s="1587"/>
      <c r="S31" s="1587"/>
      <c r="T31" s="1588"/>
      <c r="U31" s="171"/>
      <c r="V31" s="1265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1266"/>
      <c r="AI31" s="1266"/>
      <c r="AJ31" s="1266"/>
      <c r="AK31" s="1267"/>
      <c r="AL31" s="280"/>
    </row>
    <row r="32" spans="1:38" ht="13.5" customHeight="1">
      <c r="A32" s="274"/>
      <c r="C32" s="1589"/>
      <c r="D32" s="1464"/>
      <c r="E32" s="1464"/>
      <c r="F32" s="1464"/>
      <c r="G32" s="1464"/>
      <c r="H32" s="1464"/>
      <c r="I32" s="1464"/>
      <c r="J32" s="1464"/>
      <c r="K32" s="1464"/>
      <c r="L32" s="1464"/>
      <c r="M32" s="1464"/>
      <c r="N32" s="1464"/>
      <c r="O32" s="1464"/>
      <c r="P32" s="1464"/>
      <c r="Q32" s="1464"/>
      <c r="R32" s="1464"/>
      <c r="S32" s="1464"/>
      <c r="T32" s="1590"/>
      <c r="U32" s="171"/>
      <c r="V32" s="1268"/>
      <c r="W32" s="1269"/>
      <c r="X32" s="1269"/>
      <c r="Y32" s="1269"/>
      <c r="Z32" s="1269"/>
      <c r="AA32" s="1269"/>
      <c r="AB32" s="1269"/>
      <c r="AC32" s="1269"/>
      <c r="AD32" s="1269"/>
      <c r="AE32" s="1269"/>
      <c r="AF32" s="1269"/>
      <c r="AG32" s="1269"/>
      <c r="AH32" s="1269"/>
      <c r="AI32" s="1269"/>
      <c r="AJ32" s="1269"/>
      <c r="AK32" s="1270"/>
      <c r="AL32" s="280"/>
    </row>
    <row r="33" spans="1:38" ht="13.5" customHeight="1">
      <c r="A33" s="274"/>
      <c r="C33" s="1589"/>
      <c r="D33" s="1464"/>
      <c r="E33" s="1464"/>
      <c r="F33" s="1464"/>
      <c r="G33" s="1464"/>
      <c r="H33" s="1464"/>
      <c r="I33" s="1464"/>
      <c r="J33" s="1464"/>
      <c r="K33" s="1464"/>
      <c r="L33" s="1464"/>
      <c r="M33" s="1464"/>
      <c r="N33" s="1464"/>
      <c r="O33" s="1464"/>
      <c r="P33" s="1464"/>
      <c r="Q33" s="1464"/>
      <c r="R33" s="1464"/>
      <c r="S33" s="1464"/>
      <c r="T33" s="1590"/>
      <c r="U33" s="171"/>
      <c r="V33" s="1268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70"/>
      <c r="AL33" s="280"/>
    </row>
    <row r="34" spans="1:38" ht="13.5" customHeight="1">
      <c r="A34" s="274"/>
      <c r="C34" s="1591"/>
      <c r="D34" s="1592"/>
      <c r="E34" s="1592"/>
      <c r="F34" s="1592"/>
      <c r="G34" s="1592"/>
      <c r="H34" s="1592"/>
      <c r="I34" s="1592"/>
      <c r="J34" s="1592"/>
      <c r="K34" s="1592"/>
      <c r="L34" s="1592"/>
      <c r="M34" s="1592"/>
      <c r="N34" s="1592"/>
      <c r="O34" s="1592"/>
      <c r="P34" s="1592"/>
      <c r="Q34" s="1592"/>
      <c r="R34" s="1592"/>
      <c r="S34" s="1592"/>
      <c r="T34" s="1593"/>
      <c r="U34" s="171"/>
      <c r="V34" s="1271"/>
      <c r="W34" s="1272"/>
      <c r="X34" s="1272"/>
      <c r="Y34" s="1272"/>
      <c r="Z34" s="1272"/>
      <c r="AA34" s="1272"/>
      <c r="AB34" s="1272"/>
      <c r="AC34" s="1272"/>
      <c r="AD34" s="1272"/>
      <c r="AE34" s="1272"/>
      <c r="AF34" s="1272"/>
      <c r="AG34" s="1272"/>
      <c r="AH34" s="1272"/>
      <c r="AI34" s="1272"/>
      <c r="AJ34" s="1272"/>
      <c r="AK34" s="1273"/>
      <c r="AL34" s="280"/>
    </row>
    <row r="35" spans="1:38" ht="44.25" customHeight="1">
      <c r="A35" s="274"/>
      <c r="C35" s="1484" t="s">
        <v>721</v>
      </c>
      <c r="D35" s="1484"/>
      <c r="E35" s="1484"/>
      <c r="F35" s="1484"/>
      <c r="G35" s="1484"/>
      <c r="H35" s="1484"/>
      <c r="I35" s="1484"/>
      <c r="J35" s="1484"/>
      <c r="K35" s="1484"/>
      <c r="L35" s="1484"/>
      <c r="M35" s="1484"/>
      <c r="N35" s="1484"/>
      <c r="O35" s="1484"/>
      <c r="P35" s="1484"/>
      <c r="Q35" s="1484"/>
      <c r="R35" s="1484"/>
      <c r="S35" s="1484"/>
      <c r="T35" s="1484"/>
      <c r="U35" s="232"/>
      <c r="V35" s="1275" t="s">
        <v>676</v>
      </c>
      <c r="W35" s="1275"/>
      <c r="X35" s="1275"/>
      <c r="Y35" s="1275"/>
      <c r="Z35" s="1275"/>
      <c r="AA35" s="1275"/>
      <c r="AB35" s="1275"/>
      <c r="AC35" s="1275"/>
      <c r="AD35" s="1275"/>
      <c r="AE35" s="1275"/>
      <c r="AF35" s="1275"/>
      <c r="AG35" s="1275"/>
      <c r="AH35" s="1275"/>
      <c r="AI35" s="1275"/>
      <c r="AJ35" s="1275"/>
      <c r="AK35" s="1275"/>
      <c r="AL35" s="280"/>
    </row>
    <row r="36" spans="1:38" ht="24" customHeight="1">
      <c r="A36" s="27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285"/>
      <c r="R36" s="285"/>
      <c r="S36" s="285"/>
      <c r="T36" s="285"/>
      <c r="U36" s="285"/>
      <c r="V36" s="285"/>
      <c r="W36" s="285"/>
      <c r="X36" s="285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280"/>
    </row>
    <row r="37" spans="1:38" ht="8.25" customHeight="1">
      <c r="A37" s="27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AL37" s="280"/>
    </row>
    <row r="38" spans="1:38" ht="16.5" customHeight="1">
      <c r="A38" s="1577" t="s">
        <v>502</v>
      </c>
      <c r="B38" s="1238"/>
      <c r="C38" s="1238"/>
      <c r="D38" s="1238"/>
      <c r="E38" s="1238"/>
      <c r="F38" s="1238"/>
      <c r="G38" s="1238"/>
      <c r="H38" s="1238"/>
      <c r="I38" s="1238"/>
      <c r="J38" s="1238"/>
      <c r="K38" s="1238"/>
      <c r="L38" s="1238"/>
      <c r="M38" s="1238"/>
      <c r="N38" s="1238"/>
      <c r="O38" s="1238"/>
      <c r="P38" s="1238"/>
      <c r="Q38" s="1238"/>
      <c r="R38" s="1238"/>
      <c r="S38" s="1238"/>
      <c r="T38" s="1238"/>
      <c r="U38" s="1238"/>
      <c r="V38" s="1238"/>
      <c r="W38" s="1238"/>
      <c r="X38" s="1238"/>
      <c r="Y38" s="1238"/>
      <c r="Z38" s="1238"/>
      <c r="AA38" s="1238"/>
      <c r="AB38" s="1238"/>
      <c r="AC38" s="1238"/>
      <c r="AD38" s="1238"/>
      <c r="AE38" s="1238"/>
      <c r="AF38" s="1238"/>
      <c r="AG38" s="1238"/>
      <c r="AH38" s="1238"/>
      <c r="AI38" s="1238"/>
      <c r="AJ38" s="1238"/>
      <c r="AK38" s="1238"/>
      <c r="AL38" s="1278"/>
    </row>
    <row r="39" spans="1:38" ht="24" customHeight="1">
      <c r="A39" s="1585"/>
      <c r="B39" s="1488"/>
      <c r="C39" s="1488"/>
      <c r="D39" s="1488"/>
      <c r="E39" s="1488"/>
      <c r="F39" s="1488"/>
      <c r="G39" s="1488"/>
      <c r="H39" s="1488"/>
      <c r="I39" s="1488"/>
      <c r="J39" s="1488"/>
      <c r="K39" s="1488"/>
      <c r="L39" s="1488"/>
      <c r="M39" s="1488"/>
      <c r="N39" s="1488"/>
      <c r="O39" s="1488"/>
      <c r="P39" s="1488"/>
      <c r="Q39" s="1488"/>
      <c r="R39" s="1488"/>
      <c r="S39" s="1488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8"/>
    </row>
    <row r="40" spans="1:38">
      <c r="A40" s="1578"/>
      <c r="B40" s="1578"/>
      <c r="C40" s="1578"/>
      <c r="D40" s="1578"/>
      <c r="E40" s="1578"/>
      <c r="F40" s="1578"/>
      <c r="G40" s="1578"/>
      <c r="H40" s="1578"/>
      <c r="I40" s="1578"/>
      <c r="J40" s="1578"/>
      <c r="K40" s="1578"/>
      <c r="L40" s="1578"/>
      <c r="M40" s="1578"/>
      <c r="N40" s="1578"/>
      <c r="O40" s="1578"/>
      <c r="P40" s="1578"/>
      <c r="Q40" s="1578"/>
      <c r="R40" s="1578"/>
      <c r="S40" s="1578"/>
      <c r="T40" s="1578"/>
      <c r="U40" s="1578"/>
      <c r="V40" s="1578"/>
      <c r="W40" s="1578"/>
      <c r="X40" s="1578"/>
      <c r="Y40" s="1578"/>
      <c r="Z40" s="1578"/>
      <c r="AA40" s="1578"/>
      <c r="AB40" s="1578"/>
      <c r="AC40" s="1578"/>
      <c r="AD40" s="1578"/>
      <c r="AE40" s="1578"/>
      <c r="AF40" s="1578"/>
      <c r="AG40" s="1578"/>
      <c r="AH40" s="1578"/>
      <c r="AI40" s="1578"/>
      <c r="AJ40" s="1578"/>
      <c r="AK40" s="1578"/>
      <c r="AL40" s="1578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3"/>
  <sheetViews>
    <sheetView showGridLines="0" showWhiteSpace="0" view="pageBreakPreview" topLeftCell="A154" zoomScale="115" zoomScaleNormal="190" zoomScaleSheetLayoutView="115" zoomScalePageLayoutView="110" workbookViewId="0">
      <selection activeCell="A49" sqref="A49:AA51"/>
    </sheetView>
  </sheetViews>
  <sheetFormatPr defaultColWidth="9.140625" defaultRowHeight="12"/>
  <cols>
    <col min="1" max="1" width="3.140625" style="68" customWidth="1"/>
    <col min="2" max="14" width="3" style="68" customWidth="1"/>
    <col min="15" max="16" width="2.7109375" style="68" customWidth="1"/>
    <col min="17" max="28" width="3" style="68" customWidth="1"/>
    <col min="29" max="32" width="2.85546875" style="68" customWidth="1"/>
    <col min="33" max="33" width="7.7109375" style="68" customWidth="1"/>
    <col min="34" max="16384" width="9.140625" style="68"/>
  </cols>
  <sheetData>
    <row r="1" spans="1:34" ht="15" customHeight="1">
      <c r="A1" s="1028" t="s">
        <v>333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9"/>
      <c r="M1" s="1029"/>
      <c r="N1" s="1029"/>
      <c r="O1" s="1029"/>
      <c r="P1" s="1029"/>
      <c r="Q1" s="1029"/>
      <c r="R1" s="1029"/>
      <c r="S1" s="1029"/>
      <c r="T1" s="1029"/>
      <c r="U1" s="1029"/>
      <c r="V1" s="1029"/>
      <c r="W1" s="1029"/>
      <c r="X1" s="1029"/>
      <c r="Y1" s="1029"/>
      <c r="Z1" s="1029"/>
      <c r="AA1" s="1029"/>
      <c r="AB1" s="1029"/>
      <c r="AC1" s="1029"/>
      <c r="AD1" s="1029"/>
      <c r="AE1" s="1029"/>
      <c r="AF1" s="1029"/>
    </row>
    <row r="2" spans="1:34" ht="2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4" s="60" customFormat="1" ht="15" customHeight="1">
      <c r="A3" s="1010" t="s">
        <v>484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4" s="60" customFormat="1" ht="2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</row>
    <row r="5" spans="1:34" s="60" customFormat="1" ht="12" customHeight="1">
      <c r="A5" s="1011" t="s">
        <v>215</v>
      </c>
      <c r="B5" s="1012"/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3"/>
    </row>
    <row r="6" spans="1:34" s="60" customFormat="1" ht="50.1" customHeight="1">
      <c r="A6" s="1014"/>
      <c r="B6" s="1015"/>
      <c r="C6" s="1015"/>
      <c r="D6" s="1015"/>
      <c r="E6" s="1015"/>
      <c r="F6" s="1015"/>
      <c r="G6" s="1015"/>
      <c r="H6" s="1015"/>
      <c r="I6" s="1015"/>
      <c r="J6" s="1015"/>
      <c r="K6" s="1015"/>
      <c r="L6" s="1015"/>
      <c r="M6" s="1015"/>
      <c r="N6" s="1015"/>
      <c r="O6" s="1015"/>
      <c r="P6" s="1015"/>
      <c r="Q6" s="1015"/>
      <c r="R6" s="1015"/>
      <c r="S6" s="1015"/>
      <c r="T6" s="1015"/>
      <c r="U6" s="1015"/>
      <c r="V6" s="1015"/>
      <c r="W6" s="1015"/>
      <c r="X6" s="1015"/>
      <c r="Y6" s="1015"/>
      <c r="Z6" s="1015"/>
      <c r="AA6" s="1015"/>
      <c r="AB6" s="1015"/>
      <c r="AC6" s="1015"/>
      <c r="AD6" s="1015"/>
      <c r="AE6" s="1015"/>
      <c r="AF6" s="1016"/>
    </row>
    <row r="7" spans="1:34" s="60" customFormat="1" ht="15.95" customHeight="1">
      <c r="A7" s="1017"/>
      <c r="B7" s="1018"/>
      <c r="C7" s="1018"/>
      <c r="D7" s="1018"/>
      <c r="E7" s="1018"/>
      <c r="F7" s="1018"/>
      <c r="G7" s="1018"/>
      <c r="H7" s="1018"/>
      <c r="I7" s="1018"/>
      <c r="J7" s="1018"/>
      <c r="K7" s="1018"/>
      <c r="L7" s="1018"/>
      <c r="M7" s="1018"/>
      <c r="N7" s="1018"/>
      <c r="O7" s="1018"/>
      <c r="P7" s="1018"/>
      <c r="Q7" s="1018"/>
      <c r="R7" s="1018"/>
      <c r="S7" s="1018"/>
      <c r="T7" s="1018"/>
      <c r="U7" s="1018"/>
      <c r="V7" s="1018"/>
      <c r="W7" s="1018"/>
      <c r="X7" s="1018"/>
      <c r="Y7" s="1018"/>
      <c r="Z7" s="1018"/>
      <c r="AA7" s="1018"/>
      <c r="AB7" s="1018"/>
      <c r="AC7" s="1018"/>
      <c r="AD7" s="1018"/>
      <c r="AE7" s="1018"/>
      <c r="AF7" s="1019"/>
      <c r="AH7" s="449" t="s">
        <v>707</v>
      </c>
    </row>
    <row r="8" spans="1:34" s="60" customFormat="1" ht="2.2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</row>
    <row r="9" spans="1:34" s="60" customFormat="1" ht="12" customHeight="1">
      <c r="A9" s="1011" t="s">
        <v>216</v>
      </c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3"/>
    </row>
    <row r="10" spans="1:34" s="60" customFormat="1" ht="50.1" customHeight="1">
      <c r="A10" s="1014"/>
      <c r="B10" s="1015"/>
      <c r="C10" s="1015"/>
      <c r="D10" s="1015"/>
      <c r="E10" s="1015"/>
      <c r="F10" s="1015"/>
      <c r="G10" s="1015"/>
      <c r="H10" s="1015"/>
      <c r="I10" s="1015"/>
      <c r="J10" s="1015"/>
      <c r="K10" s="1015"/>
      <c r="L10" s="1015"/>
      <c r="M10" s="1015"/>
      <c r="N10" s="1015"/>
      <c r="O10" s="1015"/>
      <c r="P10" s="1015"/>
      <c r="Q10" s="1015"/>
      <c r="R10" s="1015"/>
      <c r="S10" s="1015"/>
      <c r="T10" s="1015"/>
      <c r="U10" s="1015"/>
      <c r="V10" s="1015"/>
      <c r="W10" s="1015"/>
      <c r="X10" s="1015"/>
      <c r="Y10" s="1015"/>
      <c r="Z10" s="1015"/>
      <c r="AA10" s="1015"/>
      <c r="AB10" s="1015"/>
      <c r="AC10" s="1015"/>
      <c r="AD10" s="1015"/>
      <c r="AE10" s="1015"/>
      <c r="AF10" s="1016"/>
    </row>
    <row r="11" spans="1:34" s="60" customFormat="1" ht="15.95" customHeight="1">
      <c r="A11" s="1017"/>
      <c r="B11" s="1018"/>
      <c r="C11" s="1018"/>
      <c r="D11" s="1018"/>
      <c r="E11" s="1018"/>
      <c r="F11" s="1018"/>
      <c r="G11" s="1018"/>
      <c r="H11" s="1018"/>
      <c r="I11" s="1018"/>
      <c r="J11" s="1018"/>
      <c r="K11" s="1018"/>
      <c r="L11" s="1018"/>
      <c r="M11" s="1018"/>
      <c r="N11" s="1018"/>
      <c r="O11" s="1018"/>
      <c r="P11" s="1018"/>
      <c r="Q11" s="1018"/>
      <c r="R11" s="1018"/>
      <c r="S11" s="1018"/>
      <c r="T11" s="1018"/>
      <c r="U11" s="1018"/>
      <c r="V11" s="1018"/>
      <c r="W11" s="1018"/>
      <c r="X11" s="1018"/>
      <c r="Y11" s="1018"/>
      <c r="Z11" s="1018"/>
      <c r="AA11" s="1018"/>
      <c r="AB11" s="1018"/>
      <c r="AC11" s="1018"/>
      <c r="AD11" s="1018"/>
      <c r="AE11" s="1018"/>
      <c r="AF11" s="1019"/>
    </row>
    <row r="12" spans="1:34" s="60" customFormat="1" ht="2.2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</row>
    <row r="13" spans="1:34" s="60" customFormat="1" ht="12" customHeight="1">
      <c r="A13" s="1011" t="s">
        <v>271</v>
      </c>
      <c r="B13" s="1012"/>
      <c r="C13" s="1012"/>
      <c r="D13" s="1012"/>
      <c r="E13" s="1012"/>
      <c r="F13" s="1012"/>
      <c r="G13" s="1012"/>
      <c r="H13" s="1012"/>
      <c r="I13" s="1012"/>
      <c r="J13" s="1012"/>
      <c r="K13" s="1012"/>
      <c r="L13" s="1012"/>
      <c r="M13" s="1012"/>
      <c r="N13" s="1012"/>
      <c r="O13" s="1012"/>
      <c r="P13" s="1012"/>
      <c r="Q13" s="1012"/>
      <c r="R13" s="1012"/>
      <c r="S13" s="1012"/>
      <c r="T13" s="1012"/>
      <c r="U13" s="1012"/>
      <c r="V13" s="1012"/>
      <c r="W13" s="1012"/>
      <c r="X13" s="1012"/>
      <c r="Y13" s="1012"/>
      <c r="Z13" s="1012"/>
      <c r="AA13" s="1012"/>
      <c r="AB13" s="1012"/>
      <c r="AC13" s="1012"/>
      <c r="AD13" s="1012"/>
      <c r="AE13" s="1012"/>
      <c r="AF13" s="1013"/>
    </row>
    <row r="14" spans="1:34" s="60" customFormat="1" ht="69.95" customHeight="1">
      <c r="A14" s="1014"/>
      <c r="B14" s="1015"/>
      <c r="C14" s="1015"/>
      <c r="D14" s="1015"/>
      <c r="E14" s="1015"/>
      <c r="F14" s="1015"/>
      <c r="G14" s="1015"/>
      <c r="H14" s="1015"/>
      <c r="I14" s="1015"/>
      <c r="J14" s="1015"/>
      <c r="K14" s="1015"/>
      <c r="L14" s="1015"/>
      <c r="M14" s="1015"/>
      <c r="N14" s="1015"/>
      <c r="O14" s="1015"/>
      <c r="P14" s="1015"/>
      <c r="Q14" s="1015"/>
      <c r="R14" s="1015"/>
      <c r="S14" s="1015"/>
      <c r="T14" s="1015"/>
      <c r="U14" s="1015"/>
      <c r="V14" s="1015"/>
      <c r="W14" s="1015"/>
      <c r="X14" s="1015"/>
      <c r="Y14" s="1015"/>
      <c r="Z14" s="1015"/>
      <c r="AA14" s="1015"/>
      <c r="AB14" s="1015"/>
      <c r="AC14" s="1015"/>
      <c r="AD14" s="1015"/>
      <c r="AE14" s="1015"/>
      <c r="AF14" s="1016"/>
    </row>
    <row r="15" spans="1:34" s="60" customFormat="1" ht="15.95" customHeight="1">
      <c r="A15" s="1017"/>
      <c r="B15" s="1018"/>
      <c r="C15" s="1018"/>
      <c r="D15" s="1018"/>
      <c r="E15" s="1018"/>
      <c r="F15" s="1018"/>
      <c r="G15" s="1018"/>
      <c r="H15" s="1018"/>
      <c r="I15" s="1018"/>
      <c r="J15" s="1018"/>
      <c r="K15" s="1018"/>
      <c r="L15" s="1018"/>
      <c r="M15" s="1018"/>
      <c r="N15" s="1018"/>
      <c r="O15" s="1018"/>
      <c r="P15" s="1018"/>
      <c r="Q15" s="1018"/>
      <c r="R15" s="1018"/>
      <c r="S15" s="1018"/>
      <c r="T15" s="1018"/>
      <c r="U15" s="1018"/>
      <c r="V15" s="1018"/>
      <c r="W15" s="1018"/>
      <c r="X15" s="1018"/>
      <c r="Y15" s="1018"/>
      <c r="Z15" s="1018"/>
      <c r="AA15" s="1018"/>
      <c r="AB15" s="1018"/>
      <c r="AC15" s="1018"/>
      <c r="AD15" s="1018"/>
      <c r="AE15" s="1018"/>
      <c r="AF15" s="1019"/>
    </row>
    <row r="16" spans="1:34" s="60" customFormat="1" ht="2.2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</row>
    <row r="17" spans="1:32" ht="15" customHeight="1">
      <c r="A17" s="959" t="s">
        <v>217</v>
      </c>
      <c r="B17" s="960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1"/>
    </row>
    <row r="18" spans="1:32" ht="159.94999999999999" customHeight="1">
      <c r="A18" s="953"/>
      <c r="B18" s="954"/>
      <c r="C18" s="954"/>
      <c r="D18" s="954"/>
      <c r="E18" s="954"/>
      <c r="F18" s="954"/>
      <c r="G18" s="954"/>
      <c r="H18" s="954"/>
      <c r="I18" s="954"/>
      <c r="J18" s="954"/>
      <c r="K18" s="954"/>
      <c r="L18" s="954"/>
      <c r="M18" s="954"/>
      <c r="N18" s="954"/>
      <c r="O18" s="954"/>
      <c r="P18" s="954"/>
      <c r="Q18" s="954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54"/>
      <c r="AC18" s="954"/>
      <c r="AD18" s="954"/>
      <c r="AE18" s="954"/>
      <c r="AF18" s="955"/>
    </row>
    <row r="19" spans="1:32" ht="15.95" customHeight="1">
      <c r="A19" s="956"/>
      <c r="B19" s="957"/>
      <c r="C19" s="957"/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957"/>
      <c r="P19" s="957"/>
      <c r="Q19" s="957"/>
      <c r="R19" s="957"/>
      <c r="S19" s="957"/>
      <c r="T19" s="957"/>
      <c r="U19" s="957"/>
      <c r="V19" s="957"/>
      <c r="W19" s="957"/>
      <c r="X19" s="957"/>
      <c r="Y19" s="957"/>
      <c r="Z19" s="957"/>
      <c r="AA19" s="957"/>
      <c r="AB19" s="957"/>
      <c r="AC19" s="957"/>
      <c r="AD19" s="957"/>
      <c r="AE19" s="957"/>
      <c r="AF19" s="958"/>
    </row>
    <row r="20" spans="1:32" ht="2.2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109"/>
    </row>
    <row r="21" spans="1:32" ht="15" customHeight="1">
      <c r="A21" s="959" t="s">
        <v>294</v>
      </c>
      <c r="B21" s="960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1"/>
    </row>
    <row r="22" spans="1:32" ht="30" customHeight="1">
      <c r="A22" s="953"/>
      <c r="B22" s="954"/>
      <c r="C22" s="954"/>
      <c r="D22" s="954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/>
      <c r="AD22" s="954"/>
      <c r="AE22" s="954"/>
      <c r="AF22" s="955"/>
    </row>
    <row r="23" spans="1:32" ht="15.95" customHeight="1">
      <c r="A23" s="956"/>
      <c r="B23" s="957"/>
      <c r="C23" s="957"/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  <c r="S23" s="957"/>
      <c r="T23" s="957"/>
      <c r="U23" s="957"/>
      <c r="V23" s="957"/>
      <c r="W23" s="957"/>
      <c r="X23" s="957"/>
      <c r="Y23" s="957"/>
      <c r="Z23" s="957"/>
      <c r="AA23" s="957"/>
      <c r="AB23" s="957"/>
      <c r="AC23" s="957"/>
      <c r="AD23" s="957"/>
      <c r="AE23" s="957"/>
      <c r="AF23" s="958"/>
    </row>
    <row r="24" spans="1:32" ht="2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</row>
    <row r="25" spans="1:32" ht="15" customHeight="1">
      <c r="A25" s="1020" t="s">
        <v>295</v>
      </c>
      <c r="B25" s="1021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/>
      <c r="AA25" s="1021"/>
      <c r="AB25" s="1021"/>
      <c r="AC25" s="1021"/>
      <c r="AD25" s="1021"/>
      <c r="AE25" s="1021"/>
      <c r="AF25" s="1022"/>
    </row>
    <row r="26" spans="1:32" ht="260.10000000000002" customHeight="1">
      <c r="A26" s="953"/>
      <c r="B26" s="954"/>
      <c r="C26" s="954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4"/>
      <c r="U26" s="954"/>
      <c r="V26" s="954"/>
      <c r="W26" s="954"/>
      <c r="X26" s="954"/>
      <c r="Y26" s="954"/>
      <c r="Z26" s="954"/>
      <c r="AA26" s="954"/>
      <c r="AB26" s="954"/>
      <c r="AC26" s="954"/>
      <c r="AD26" s="954"/>
      <c r="AE26" s="954"/>
      <c r="AF26" s="955"/>
    </row>
    <row r="27" spans="1:32" ht="15.95" customHeight="1">
      <c r="A27" s="956"/>
      <c r="B27" s="957"/>
      <c r="C27" s="957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7"/>
      <c r="U27" s="957"/>
      <c r="V27" s="957"/>
      <c r="W27" s="957"/>
      <c r="X27" s="957"/>
      <c r="Y27" s="957"/>
      <c r="Z27" s="957"/>
      <c r="AA27" s="957"/>
      <c r="AB27" s="957"/>
      <c r="AC27" s="957"/>
      <c r="AD27" s="957"/>
      <c r="AE27" s="957"/>
      <c r="AF27" s="958"/>
    </row>
    <row r="28" spans="1:32" ht="5.2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</row>
    <row r="29" spans="1:32" ht="2.25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</row>
    <row r="30" spans="1:32" ht="15.6" customHeight="1">
      <c r="A30" s="966" t="s">
        <v>320</v>
      </c>
      <c r="B30" s="966"/>
      <c r="C30" s="966"/>
      <c r="D30" s="966"/>
      <c r="E30" s="966"/>
      <c r="F30" s="966"/>
      <c r="G30" s="966"/>
      <c r="H30" s="966"/>
      <c r="I30" s="966"/>
      <c r="J30" s="966"/>
      <c r="K30" s="966"/>
      <c r="L30" s="966"/>
      <c r="M30" s="966"/>
      <c r="N30" s="966"/>
      <c r="O30" s="966"/>
      <c r="P30" s="966"/>
      <c r="Q30" s="966"/>
      <c r="R30" s="966"/>
      <c r="S30" s="966"/>
      <c r="T30" s="966"/>
      <c r="U30" s="966"/>
      <c r="V30" s="966"/>
      <c r="W30" s="1023"/>
      <c r="X30" s="1023"/>
      <c r="Y30" s="1023"/>
      <c r="Z30" s="1023"/>
      <c r="AA30" s="1023"/>
      <c r="AB30" s="1023"/>
      <c r="AC30" s="1023"/>
      <c r="AD30" s="1023"/>
      <c r="AE30" s="1023"/>
      <c r="AF30" s="1023"/>
    </row>
    <row r="31" spans="1:32" ht="7.5" customHeight="1">
      <c r="A31" s="937" t="s">
        <v>300</v>
      </c>
      <c r="B31" s="938"/>
      <c r="C31" s="930" t="s">
        <v>417</v>
      </c>
      <c r="D31" s="931"/>
      <c r="E31" s="931"/>
      <c r="F31" s="931"/>
      <c r="G31" s="931"/>
      <c r="H31" s="931"/>
      <c r="I31" s="931"/>
      <c r="J31" s="931"/>
      <c r="K31" s="931"/>
      <c r="L31" s="931"/>
      <c r="M31" s="931"/>
      <c r="N31" s="931"/>
      <c r="O31" s="931"/>
      <c r="P31" s="931"/>
      <c r="Q31" s="931"/>
      <c r="R31" s="931"/>
      <c r="S31" s="931"/>
      <c r="T31" s="931"/>
      <c r="U31" s="931"/>
      <c r="V31" s="931"/>
      <c r="W31" s="931"/>
      <c r="X31" s="931"/>
      <c r="Y31" s="931"/>
      <c r="Z31" s="931"/>
      <c r="AA31" s="931"/>
      <c r="AB31" s="15"/>
      <c r="AC31" s="15"/>
      <c r="AD31" s="15"/>
      <c r="AE31" s="15"/>
      <c r="AF31" s="16"/>
    </row>
    <row r="32" spans="1:32" ht="15" customHeight="1">
      <c r="A32" s="939"/>
      <c r="B32" s="940"/>
      <c r="C32" s="932"/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7"/>
      <c r="Q32" s="897"/>
      <c r="R32" s="897"/>
      <c r="S32" s="897"/>
      <c r="T32" s="897"/>
      <c r="U32" s="897"/>
      <c r="V32" s="897"/>
      <c r="W32" s="897"/>
      <c r="X32" s="897"/>
      <c r="Y32" s="897"/>
      <c r="Z32" s="897"/>
      <c r="AA32" s="897"/>
      <c r="AB32" s="17"/>
      <c r="AC32" s="298"/>
      <c r="AD32" s="949" t="s">
        <v>13</v>
      </c>
      <c r="AE32" s="950"/>
      <c r="AF32" s="18"/>
    </row>
    <row r="33" spans="1:32" ht="10.9" customHeight="1">
      <c r="A33" s="941"/>
      <c r="B33" s="942"/>
      <c r="C33" s="933"/>
      <c r="D33" s="934"/>
      <c r="E33" s="934"/>
      <c r="F33" s="934"/>
      <c r="G33" s="934"/>
      <c r="H33" s="934"/>
      <c r="I33" s="934"/>
      <c r="J33" s="934"/>
      <c r="K33" s="934"/>
      <c r="L33" s="934"/>
      <c r="M33" s="934"/>
      <c r="N33" s="934"/>
      <c r="O33" s="934"/>
      <c r="P33" s="934"/>
      <c r="Q33" s="934"/>
      <c r="R33" s="934"/>
      <c r="S33" s="934"/>
      <c r="T33" s="934"/>
      <c r="U33" s="934"/>
      <c r="V33" s="934"/>
      <c r="W33" s="934"/>
      <c r="X33" s="934"/>
      <c r="Y33" s="934"/>
      <c r="Z33" s="934"/>
      <c r="AA33" s="934"/>
      <c r="AB33" s="19"/>
      <c r="AC33" s="19"/>
      <c r="AD33" s="19"/>
      <c r="AE33" s="19"/>
      <c r="AF33" s="20"/>
    </row>
    <row r="34" spans="1:32" ht="7.5" customHeight="1">
      <c r="A34" s="937" t="s">
        <v>321</v>
      </c>
      <c r="B34" s="938"/>
      <c r="C34" s="930" t="s">
        <v>430</v>
      </c>
      <c r="D34" s="931"/>
      <c r="E34" s="931"/>
      <c r="F34" s="931"/>
      <c r="G34" s="931"/>
      <c r="H34" s="931"/>
      <c r="I34" s="931"/>
      <c r="J34" s="931"/>
      <c r="K34" s="931"/>
      <c r="L34" s="931"/>
      <c r="M34" s="931"/>
      <c r="N34" s="931"/>
      <c r="O34" s="931"/>
      <c r="P34" s="931"/>
      <c r="Q34" s="931"/>
      <c r="R34" s="931"/>
      <c r="S34" s="931"/>
      <c r="T34" s="931"/>
      <c r="U34" s="931"/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51"/>
    </row>
    <row r="35" spans="1:32" ht="15" customHeight="1">
      <c r="A35" s="939"/>
      <c r="B35" s="940"/>
      <c r="C35" s="932"/>
      <c r="D35" s="897"/>
      <c r="E35" s="897"/>
      <c r="F35" s="897"/>
      <c r="G35" s="897"/>
      <c r="H35" s="897"/>
      <c r="I35" s="897"/>
      <c r="J35" s="897"/>
      <c r="K35" s="897"/>
      <c r="L35" s="897"/>
      <c r="M35" s="897"/>
      <c r="N35" s="897"/>
      <c r="O35" s="897"/>
      <c r="P35" s="897"/>
      <c r="Q35" s="897"/>
      <c r="R35" s="897"/>
      <c r="S35" s="897"/>
      <c r="T35" s="897"/>
      <c r="U35" s="897"/>
      <c r="V35" s="897"/>
      <c r="W35" s="897"/>
      <c r="X35" s="897"/>
      <c r="Y35" s="897"/>
      <c r="Z35" s="897"/>
      <c r="AA35" s="897"/>
      <c r="AB35" s="897"/>
      <c r="AC35" s="897"/>
      <c r="AD35" s="897"/>
      <c r="AE35" s="897"/>
      <c r="AF35" s="974"/>
    </row>
    <row r="36" spans="1:32" ht="7.5" customHeight="1">
      <c r="A36" s="941"/>
      <c r="B36" s="942"/>
      <c r="C36" s="932"/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7"/>
      <c r="Q36" s="897"/>
      <c r="R36" s="897"/>
      <c r="S36" s="897"/>
      <c r="T36" s="897"/>
      <c r="U36" s="897"/>
      <c r="V36" s="897"/>
      <c r="W36" s="897"/>
      <c r="X36" s="897"/>
      <c r="Y36" s="897"/>
      <c r="Z36" s="897"/>
      <c r="AA36" s="897"/>
      <c r="AB36" s="897"/>
      <c r="AC36" s="897"/>
      <c r="AD36" s="897"/>
      <c r="AE36" s="897"/>
      <c r="AF36" s="974"/>
    </row>
    <row r="37" spans="1:32" ht="24" customHeight="1">
      <c r="A37" s="943" t="s">
        <v>298</v>
      </c>
      <c r="B37" s="944"/>
      <c r="C37" s="930" t="s">
        <v>431</v>
      </c>
      <c r="D37" s="969"/>
      <c r="E37" s="969"/>
      <c r="F37" s="969"/>
      <c r="G37" s="969"/>
      <c r="H37" s="969"/>
      <c r="I37" s="969"/>
      <c r="J37" s="969"/>
      <c r="K37" s="969"/>
      <c r="L37" s="969"/>
      <c r="M37" s="969"/>
      <c r="N37" s="969"/>
      <c r="O37" s="969"/>
      <c r="P37" s="969"/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15"/>
      <c r="AC37" s="15"/>
      <c r="AD37" s="15"/>
      <c r="AE37" s="15"/>
      <c r="AF37" s="16"/>
    </row>
    <row r="38" spans="1:32" ht="15" customHeight="1">
      <c r="A38" s="945"/>
      <c r="B38" s="946"/>
      <c r="C38" s="970"/>
      <c r="D38" s="971"/>
      <c r="E38" s="971"/>
      <c r="F38" s="971"/>
      <c r="G38" s="971"/>
      <c r="H38" s="971"/>
      <c r="I38" s="971"/>
      <c r="J38" s="971"/>
      <c r="K38" s="971"/>
      <c r="L38" s="971"/>
      <c r="M38" s="971"/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971"/>
      <c r="AA38" s="971"/>
      <c r="AB38" s="17"/>
      <c r="AC38" s="298"/>
      <c r="AD38" s="949" t="s">
        <v>13</v>
      </c>
      <c r="AE38" s="950"/>
      <c r="AF38" s="18"/>
    </row>
    <row r="39" spans="1:32" ht="24" customHeight="1">
      <c r="A39" s="947"/>
      <c r="B39" s="948"/>
      <c r="C39" s="972"/>
      <c r="D39" s="973"/>
      <c r="E39" s="973"/>
      <c r="F39" s="973"/>
      <c r="G39" s="973"/>
      <c r="H39" s="973"/>
      <c r="I39" s="973"/>
      <c r="J39" s="973"/>
      <c r="K39" s="973"/>
      <c r="L39" s="973"/>
      <c r="M39" s="973"/>
      <c r="N39" s="973"/>
      <c r="O39" s="973"/>
      <c r="P39" s="973"/>
      <c r="Q39" s="973"/>
      <c r="R39" s="973"/>
      <c r="S39" s="973"/>
      <c r="T39" s="973"/>
      <c r="U39" s="973"/>
      <c r="V39" s="973"/>
      <c r="W39" s="973"/>
      <c r="X39" s="973"/>
      <c r="Y39" s="973"/>
      <c r="Z39" s="973"/>
      <c r="AA39" s="973"/>
      <c r="AB39" s="19"/>
      <c r="AC39" s="19"/>
      <c r="AD39" s="19"/>
      <c r="AE39" s="19"/>
      <c r="AF39" s="20"/>
    </row>
    <row r="40" spans="1:32" ht="3" customHeight="1">
      <c r="A40" s="943" t="s">
        <v>299</v>
      </c>
      <c r="B40" s="944"/>
      <c r="C40" s="930" t="s">
        <v>161</v>
      </c>
      <c r="D40" s="969"/>
      <c r="E40" s="969"/>
      <c r="F40" s="969"/>
      <c r="G40" s="969"/>
      <c r="H40" s="969"/>
      <c r="I40" s="969"/>
      <c r="J40" s="969"/>
      <c r="K40" s="969"/>
      <c r="L40" s="969"/>
      <c r="M40" s="969"/>
      <c r="N40" s="969"/>
      <c r="O40" s="969"/>
      <c r="P40" s="969"/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15"/>
      <c r="AC40" s="15"/>
      <c r="AD40" s="15"/>
      <c r="AE40" s="15"/>
      <c r="AF40" s="16"/>
    </row>
    <row r="41" spans="1:32" ht="15" customHeight="1">
      <c r="A41" s="945"/>
      <c r="B41" s="946"/>
      <c r="C41" s="970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971"/>
      <c r="AA41" s="971"/>
      <c r="AB41" s="17"/>
      <c r="AC41" s="298"/>
      <c r="AD41" s="949" t="s">
        <v>13</v>
      </c>
      <c r="AE41" s="950"/>
      <c r="AF41" s="18"/>
    </row>
    <row r="42" spans="1:32" ht="3" customHeight="1">
      <c r="A42" s="947"/>
      <c r="B42" s="948"/>
      <c r="C42" s="972"/>
      <c r="D42" s="973"/>
      <c r="E42" s="973"/>
      <c r="F42" s="973"/>
      <c r="G42" s="973"/>
      <c r="H42" s="973"/>
      <c r="I42" s="973"/>
      <c r="J42" s="973"/>
      <c r="K42" s="973"/>
      <c r="L42" s="973"/>
      <c r="M42" s="973"/>
      <c r="N42" s="973"/>
      <c r="O42" s="973"/>
      <c r="P42" s="973"/>
      <c r="Q42" s="973"/>
      <c r="R42" s="973"/>
      <c r="S42" s="973"/>
      <c r="T42" s="973"/>
      <c r="U42" s="973"/>
      <c r="V42" s="973"/>
      <c r="W42" s="973"/>
      <c r="X42" s="973"/>
      <c r="Y42" s="973"/>
      <c r="Z42" s="973"/>
      <c r="AA42" s="973"/>
      <c r="AB42" s="19"/>
      <c r="AC42" s="19"/>
      <c r="AD42" s="19"/>
      <c r="AE42" s="19"/>
      <c r="AF42" s="20"/>
    </row>
    <row r="43" spans="1:32" ht="3" customHeight="1">
      <c r="A43" s="975" t="s">
        <v>495</v>
      </c>
      <c r="B43" s="976"/>
      <c r="C43" s="21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15"/>
      <c r="AC43" s="15"/>
      <c r="AD43" s="15"/>
      <c r="AE43" s="15"/>
      <c r="AF43" s="18"/>
    </row>
    <row r="44" spans="1:32" ht="15" customHeight="1">
      <c r="A44" s="977"/>
      <c r="B44" s="978"/>
      <c r="C44" s="932" t="s">
        <v>505</v>
      </c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1"/>
      <c r="X44" s="971"/>
      <c r="Y44" s="971"/>
      <c r="Z44" s="971"/>
      <c r="AA44" s="971"/>
      <c r="AB44" s="22"/>
      <c r="AC44" s="298"/>
      <c r="AD44" s="949" t="s">
        <v>13</v>
      </c>
      <c r="AE44" s="950"/>
      <c r="AF44" s="23"/>
    </row>
    <row r="45" spans="1:32" ht="3" customHeight="1">
      <c r="A45" s="979"/>
      <c r="B45" s="980"/>
      <c r="C45" s="301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24"/>
      <c r="AC45" s="24"/>
      <c r="AD45" s="24"/>
      <c r="AE45" s="24"/>
      <c r="AF45" s="18"/>
    </row>
    <row r="46" spans="1:32" ht="7.5" customHeight="1">
      <c r="A46" s="935" t="s">
        <v>322</v>
      </c>
      <c r="B46" s="936"/>
      <c r="C46" s="930" t="s">
        <v>162</v>
      </c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51"/>
    </row>
    <row r="47" spans="1:32" ht="15" customHeight="1">
      <c r="A47" s="935"/>
      <c r="B47" s="936"/>
      <c r="C47" s="932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7"/>
      <c r="S47" s="897"/>
      <c r="T47" s="897"/>
      <c r="U47" s="897"/>
      <c r="V47" s="897"/>
      <c r="W47" s="897"/>
      <c r="X47" s="897"/>
      <c r="Y47" s="897"/>
      <c r="Z47" s="897"/>
      <c r="AA47" s="897"/>
      <c r="AB47" s="897"/>
      <c r="AC47" s="897"/>
      <c r="AD47" s="897"/>
      <c r="AE47" s="897"/>
      <c r="AF47" s="974"/>
    </row>
    <row r="48" spans="1:32" ht="7.5" customHeight="1">
      <c r="A48" s="935"/>
      <c r="B48" s="936"/>
      <c r="C48" s="933"/>
      <c r="D48" s="934"/>
      <c r="E48" s="934"/>
      <c r="F48" s="934"/>
      <c r="G48" s="934"/>
      <c r="H48" s="934"/>
      <c r="I48" s="934"/>
      <c r="J48" s="934"/>
      <c r="K48" s="934"/>
      <c r="L48" s="934"/>
      <c r="M48" s="934"/>
      <c r="N48" s="934"/>
      <c r="O48" s="934"/>
      <c r="P48" s="934"/>
      <c r="Q48" s="934"/>
      <c r="R48" s="934"/>
      <c r="S48" s="934"/>
      <c r="T48" s="934"/>
      <c r="U48" s="934"/>
      <c r="V48" s="934"/>
      <c r="W48" s="934"/>
      <c r="X48" s="934"/>
      <c r="Y48" s="934"/>
      <c r="Z48" s="934"/>
      <c r="AA48" s="934"/>
      <c r="AB48" s="934"/>
      <c r="AC48" s="934"/>
      <c r="AD48" s="934"/>
      <c r="AE48" s="934"/>
      <c r="AF48" s="952"/>
    </row>
    <row r="49" spans="1:32" ht="3" customHeight="1">
      <c r="A49" s="943" t="s">
        <v>287</v>
      </c>
      <c r="B49" s="944"/>
      <c r="C49" s="930" t="s">
        <v>432</v>
      </c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931"/>
      <c r="Z49" s="931"/>
      <c r="AA49" s="931"/>
      <c r="AB49" s="110"/>
      <c r="AC49" s="110"/>
      <c r="AD49" s="110"/>
      <c r="AE49" s="110"/>
      <c r="AF49" s="111"/>
    </row>
    <row r="50" spans="1:32" ht="15" customHeight="1">
      <c r="A50" s="945"/>
      <c r="B50" s="946"/>
      <c r="C50" s="932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  <c r="O50" s="897"/>
      <c r="P50" s="897"/>
      <c r="Q50" s="897"/>
      <c r="R50" s="897"/>
      <c r="S50" s="897"/>
      <c r="T50" s="897"/>
      <c r="U50" s="897"/>
      <c r="V50" s="897"/>
      <c r="W50" s="897"/>
      <c r="X50" s="897"/>
      <c r="Y50" s="897"/>
      <c r="Z50" s="897"/>
      <c r="AA50" s="897"/>
      <c r="AB50" s="17"/>
      <c r="AC50" s="298"/>
      <c r="AD50" s="949" t="s">
        <v>13</v>
      </c>
      <c r="AE50" s="950"/>
      <c r="AF50" s="112"/>
    </row>
    <row r="51" spans="1:32" ht="3" customHeight="1">
      <c r="A51" s="947"/>
      <c r="B51" s="948"/>
      <c r="C51" s="933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934"/>
      <c r="U51" s="934"/>
      <c r="V51" s="934"/>
      <c r="W51" s="934"/>
      <c r="X51" s="934"/>
      <c r="Y51" s="934"/>
      <c r="Z51" s="934"/>
      <c r="AA51" s="934"/>
      <c r="AB51" s="113"/>
      <c r="AC51" s="113"/>
      <c r="AD51" s="113"/>
      <c r="AE51" s="113"/>
      <c r="AF51" s="114"/>
    </row>
    <row r="52" spans="1:32" ht="3" customHeight="1">
      <c r="A52" s="943" t="s">
        <v>286</v>
      </c>
      <c r="B52" s="944"/>
      <c r="C52" s="930" t="s">
        <v>111</v>
      </c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  <c r="O52" s="931"/>
      <c r="P52" s="931"/>
      <c r="Q52" s="931"/>
      <c r="R52" s="931"/>
      <c r="S52" s="931"/>
      <c r="T52" s="931"/>
      <c r="U52" s="931"/>
      <c r="V52" s="931"/>
      <c r="W52" s="931"/>
      <c r="X52" s="931"/>
      <c r="Y52" s="931"/>
      <c r="Z52" s="931"/>
      <c r="AA52" s="931"/>
      <c r="AB52" s="110"/>
      <c r="AC52" s="110"/>
      <c r="AD52" s="110"/>
      <c r="AE52" s="110"/>
      <c r="AF52" s="111"/>
    </row>
    <row r="53" spans="1:32" ht="15" customHeight="1">
      <c r="A53" s="945"/>
      <c r="B53" s="946"/>
      <c r="C53" s="932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  <c r="O53" s="897"/>
      <c r="P53" s="897"/>
      <c r="Q53" s="897"/>
      <c r="R53" s="897"/>
      <c r="S53" s="897"/>
      <c r="T53" s="897"/>
      <c r="U53" s="897"/>
      <c r="V53" s="897"/>
      <c r="W53" s="897"/>
      <c r="X53" s="897"/>
      <c r="Y53" s="897"/>
      <c r="Z53" s="897"/>
      <c r="AA53" s="897"/>
      <c r="AB53" s="17"/>
      <c r="AC53" s="298"/>
      <c r="AD53" s="949" t="s">
        <v>13</v>
      </c>
      <c r="AE53" s="950"/>
      <c r="AF53" s="112"/>
    </row>
    <row r="54" spans="1:32" ht="3" customHeight="1">
      <c r="A54" s="947"/>
      <c r="B54" s="948"/>
      <c r="C54" s="933"/>
      <c r="D54" s="934"/>
      <c r="E54" s="934"/>
      <c r="F54" s="934"/>
      <c r="G54" s="934"/>
      <c r="H54" s="934"/>
      <c r="I54" s="934"/>
      <c r="J54" s="934"/>
      <c r="K54" s="934"/>
      <c r="L54" s="934"/>
      <c r="M54" s="934"/>
      <c r="N54" s="934"/>
      <c r="O54" s="934"/>
      <c r="P54" s="934"/>
      <c r="Q54" s="934"/>
      <c r="R54" s="934"/>
      <c r="S54" s="934"/>
      <c r="T54" s="934"/>
      <c r="U54" s="934"/>
      <c r="V54" s="934"/>
      <c r="W54" s="934"/>
      <c r="X54" s="934"/>
      <c r="Y54" s="934"/>
      <c r="Z54" s="934"/>
      <c r="AA54" s="934"/>
      <c r="AB54" s="113"/>
      <c r="AC54" s="113"/>
      <c r="AD54" s="113"/>
      <c r="AE54" s="113"/>
      <c r="AF54" s="114"/>
    </row>
    <row r="55" spans="1:32" ht="3" customHeight="1">
      <c r="A55" s="943" t="s">
        <v>288</v>
      </c>
      <c r="B55" s="944"/>
      <c r="C55" s="930" t="s">
        <v>339</v>
      </c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931"/>
      <c r="Z55" s="931"/>
      <c r="AA55" s="931"/>
      <c r="AB55" s="110"/>
      <c r="AC55" s="110"/>
      <c r="AD55" s="110"/>
      <c r="AE55" s="110"/>
      <c r="AF55" s="111"/>
    </row>
    <row r="56" spans="1:32" ht="15" customHeight="1">
      <c r="A56" s="945"/>
      <c r="B56" s="946"/>
      <c r="C56" s="932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  <c r="O56" s="897"/>
      <c r="P56" s="897"/>
      <c r="Q56" s="897"/>
      <c r="R56" s="897"/>
      <c r="S56" s="897"/>
      <c r="T56" s="897"/>
      <c r="U56" s="897"/>
      <c r="V56" s="897"/>
      <c r="W56" s="897"/>
      <c r="X56" s="897"/>
      <c r="Y56" s="897"/>
      <c r="Z56" s="897"/>
      <c r="AA56" s="897"/>
      <c r="AB56" s="17"/>
      <c r="AC56" s="298"/>
      <c r="AD56" s="949" t="s">
        <v>13</v>
      </c>
      <c r="AE56" s="950"/>
      <c r="AF56" s="112"/>
    </row>
    <row r="57" spans="1:32" ht="3" customHeight="1">
      <c r="A57" s="947"/>
      <c r="B57" s="948"/>
      <c r="C57" s="933"/>
      <c r="D57" s="934"/>
      <c r="E57" s="934"/>
      <c r="F57" s="934"/>
      <c r="G57" s="934"/>
      <c r="H57" s="934"/>
      <c r="I57" s="934"/>
      <c r="J57" s="934"/>
      <c r="K57" s="934"/>
      <c r="L57" s="934"/>
      <c r="M57" s="934"/>
      <c r="N57" s="934"/>
      <c r="O57" s="934"/>
      <c r="P57" s="934"/>
      <c r="Q57" s="934"/>
      <c r="R57" s="934"/>
      <c r="S57" s="934"/>
      <c r="T57" s="934"/>
      <c r="U57" s="934"/>
      <c r="V57" s="934"/>
      <c r="W57" s="934"/>
      <c r="X57" s="934"/>
      <c r="Y57" s="934"/>
      <c r="Z57" s="934"/>
      <c r="AA57" s="934"/>
      <c r="AB57" s="113"/>
      <c r="AC57" s="113"/>
      <c r="AD57" s="113"/>
      <c r="AE57" s="113"/>
      <c r="AF57" s="114"/>
    </row>
    <row r="58" spans="1:32" ht="12" customHeight="1">
      <c r="A58" s="935" t="s">
        <v>323</v>
      </c>
      <c r="B58" s="936"/>
      <c r="C58" s="930" t="s">
        <v>433</v>
      </c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  <c r="O58" s="931"/>
      <c r="P58" s="931"/>
      <c r="Q58" s="931"/>
      <c r="R58" s="931"/>
      <c r="S58" s="931"/>
      <c r="T58" s="931"/>
      <c r="U58" s="931"/>
      <c r="V58" s="931"/>
      <c r="W58" s="931"/>
      <c r="X58" s="931"/>
      <c r="Y58" s="931"/>
      <c r="Z58" s="931"/>
      <c r="AA58" s="931"/>
      <c r="AB58" s="110"/>
      <c r="AC58" s="110"/>
      <c r="AD58" s="110"/>
      <c r="AE58" s="110"/>
      <c r="AF58" s="111"/>
    </row>
    <row r="59" spans="1:32" ht="15" customHeight="1">
      <c r="A59" s="935"/>
      <c r="B59" s="936"/>
      <c r="C59" s="932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/>
      <c r="Q59" s="897"/>
      <c r="R59" s="897"/>
      <c r="S59" s="897"/>
      <c r="T59" s="897"/>
      <c r="U59" s="897"/>
      <c r="V59" s="897"/>
      <c r="W59" s="897"/>
      <c r="X59" s="897"/>
      <c r="Y59" s="897"/>
      <c r="Z59" s="897"/>
      <c r="AA59" s="897"/>
      <c r="AB59" s="17"/>
      <c r="AC59" s="298"/>
      <c r="AD59" s="949" t="s">
        <v>13</v>
      </c>
      <c r="AE59" s="950"/>
      <c r="AF59" s="112"/>
    </row>
    <row r="60" spans="1:32" ht="12" customHeight="1">
      <c r="A60" s="935"/>
      <c r="B60" s="936"/>
      <c r="C60" s="933"/>
      <c r="D60" s="934"/>
      <c r="E60" s="934"/>
      <c r="F60" s="934"/>
      <c r="G60" s="934"/>
      <c r="H60" s="934"/>
      <c r="I60" s="934"/>
      <c r="J60" s="934"/>
      <c r="K60" s="934"/>
      <c r="L60" s="934"/>
      <c r="M60" s="934"/>
      <c r="N60" s="934"/>
      <c r="O60" s="934"/>
      <c r="P60" s="934"/>
      <c r="Q60" s="934"/>
      <c r="R60" s="934"/>
      <c r="S60" s="934"/>
      <c r="T60" s="934"/>
      <c r="U60" s="934"/>
      <c r="V60" s="934"/>
      <c r="W60" s="934"/>
      <c r="X60" s="934"/>
      <c r="Y60" s="934"/>
      <c r="Z60" s="934"/>
      <c r="AA60" s="934"/>
      <c r="AB60" s="113"/>
      <c r="AC60" s="113"/>
      <c r="AD60" s="113"/>
      <c r="AE60" s="113"/>
      <c r="AF60" s="114"/>
    </row>
    <row r="61" spans="1:32" ht="3" customHeight="1">
      <c r="A61" s="935" t="s">
        <v>302</v>
      </c>
      <c r="B61" s="936"/>
      <c r="C61" s="930" t="s">
        <v>188</v>
      </c>
      <c r="D61" s="931"/>
      <c r="E61" s="931"/>
      <c r="F61" s="931"/>
      <c r="G61" s="931"/>
      <c r="H61" s="931"/>
      <c r="I61" s="931"/>
      <c r="J61" s="931"/>
      <c r="K61" s="931"/>
      <c r="L61" s="931"/>
      <c r="M61" s="931"/>
      <c r="N61" s="931"/>
      <c r="O61" s="931"/>
      <c r="P61" s="931"/>
      <c r="Q61" s="931"/>
      <c r="R61" s="931"/>
      <c r="S61" s="931"/>
      <c r="T61" s="931"/>
      <c r="U61" s="931"/>
      <c r="V61" s="931"/>
      <c r="W61" s="931"/>
      <c r="X61" s="931"/>
      <c r="Y61" s="931"/>
      <c r="Z61" s="931"/>
      <c r="AA61" s="931"/>
      <c r="AB61" s="110"/>
      <c r="AC61" s="110"/>
      <c r="AD61" s="110"/>
      <c r="AE61" s="110"/>
      <c r="AF61" s="111"/>
    </row>
    <row r="62" spans="1:32" ht="15" customHeight="1">
      <c r="A62" s="935"/>
      <c r="B62" s="936"/>
      <c r="C62" s="932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97"/>
      <c r="U62" s="897"/>
      <c r="V62" s="897"/>
      <c r="W62" s="897"/>
      <c r="X62" s="897"/>
      <c r="Y62" s="897"/>
      <c r="Z62" s="897"/>
      <c r="AA62" s="897"/>
      <c r="AB62" s="17"/>
      <c r="AC62" s="298"/>
      <c r="AD62" s="949" t="s">
        <v>13</v>
      </c>
      <c r="AE62" s="950"/>
      <c r="AF62" s="112"/>
    </row>
    <row r="63" spans="1:32" ht="3" customHeight="1">
      <c r="A63" s="935"/>
      <c r="B63" s="936"/>
      <c r="C63" s="933"/>
      <c r="D63" s="934"/>
      <c r="E63" s="934"/>
      <c r="F63" s="934"/>
      <c r="G63" s="934"/>
      <c r="H63" s="934"/>
      <c r="I63" s="934"/>
      <c r="J63" s="934"/>
      <c r="K63" s="934"/>
      <c r="L63" s="934"/>
      <c r="M63" s="934"/>
      <c r="N63" s="934"/>
      <c r="O63" s="934"/>
      <c r="P63" s="934"/>
      <c r="Q63" s="934"/>
      <c r="R63" s="934"/>
      <c r="S63" s="934"/>
      <c r="T63" s="934"/>
      <c r="U63" s="934"/>
      <c r="V63" s="934"/>
      <c r="W63" s="934"/>
      <c r="X63" s="934"/>
      <c r="Y63" s="934"/>
      <c r="Z63" s="934"/>
      <c r="AA63" s="934"/>
      <c r="AB63" s="113"/>
      <c r="AC63" s="113"/>
      <c r="AD63" s="113"/>
      <c r="AE63" s="113"/>
      <c r="AF63" s="114"/>
    </row>
    <row r="64" spans="1:32" ht="3" customHeight="1">
      <c r="A64" s="935"/>
      <c r="B64" s="936"/>
      <c r="C64" s="930" t="s">
        <v>649</v>
      </c>
      <c r="D64" s="931"/>
      <c r="E64" s="931"/>
      <c r="F64" s="931"/>
      <c r="G64" s="931"/>
      <c r="H64" s="931"/>
      <c r="I64" s="931"/>
      <c r="J64" s="931"/>
      <c r="K64" s="931"/>
      <c r="L64" s="931"/>
      <c r="M64" s="931"/>
      <c r="N64" s="931"/>
      <c r="O64" s="931"/>
      <c r="P64" s="931"/>
      <c r="Q64" s="931"/>
      <c r="R64" s="931"/>
      <c r="S64" s="931"/>
      <c r="T64" s="931"/>
      <c r="U64" s="931"/>
      <c r="V64" s="931"/>
      <c r="W64" s="931"/>
      <c r="X64" s="931"/>
      <c r="Y64" s="931"/>
      <c r="Z64" s="931"/>
      <c r="AA64" s="931"/>
      <c r="AB64" s="110"/>
      <c r="AC64" s="110"/>
      <c r="AD64" s="110"/>
      <c r="AE64" s="110"/>
      <c r="AF64" s="111"/>
    </row>
    <row r="65" spans="1:32" ht="15" customHeight="1">
      <c r="A65" s="935"/>
      <c r="B65" s="936"/>
      <c r="C65" s="932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  <c r="O65" s="897"/>
      <c r="P65" s="897"/>
      <c r="Q65" s="897"/>
      <c r="R65" s="897"/>
      <c r="S65" s="897"/>
      <c r="T65" s="897"/>
      <c r="U65" s="897"/>
      <c r="V65" s="897"/>
      <c r="W65" s="897"/>
      <c r="X65" s="897"/>
      <c r="Y65" s="897"/>
      <c r="Z65" s="897"/>
      <c r="AA65" s="897"/>
      <c r="AB65" s="17"/>
      <c r="AC65" s="298"/>
      <c r="AD65" s="949" t="s">
        <v>13</v>
      </c>
      <c r="AE65" s="950"/>
      <c r="AF65" s="112"/>
    </row>
    <row r="66" spans="1:32" ht="3" customHeight="1">
      <c r="A66" s="935"/>
      <c r="B66" s="936"/>
      <c r="C66" s="933"/>
      <c r="D66" s="934"/>
      <c r="E66" s="934"/>
      <c r="F66" s="934"/>
      <c r="G66" s="934"/>
      <c r="H66" s="934"/>
      <c r="I66" s="934"/>
      <c r="J66" s="934"/>
      <c r="K66" s="934"/>
      <c r="L66" s="934"/>
      <c r="M66" s="934"/>
      <c r="N66" s="934"/>
      <c r="O66" s="934"/>
      <c r="P66" s="934"/>
      <c r="Q66" s="934"/>
      <c r="R66" s="934"/>
      <c r="S66" s="934"/>
      <c r="T66" s="934"/>
      <c r="U66" s="934"/>
      <c r="V66" s="934"/>
      <c r="W66" s="934"/>
      <c r="X66" s="934"/>
      <c r="Y66" s="934"/>
      <c r="Z66" s="934"/>
      <c r="AA66" s="934"/>
      <c r="AB66" s="113"/>
      <c r="AC66" s="113"/>
      <c r="AD66" s="113"/>
      <c r="AE66" s="113"/>
      <c r="AF66" s="114"/>
    </row>
    <row r="67" spans="1:32" ht="3" customHeight="1">
      <c r="A67" s="935" t="s">
        <v>301</v>
      </c>
      <c r="B67" s="936"/>
      <c r="C67" s="930" t="s">
        <v>482</v>
      </c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  <c r="O67" s="931"/>
      <c r="P67" s="931"/>
      <c r="Q67" s="931"/>
      <c r="R67" s="931"/>
      <c r="S67" s="931"/>
      <c r="T67" s="931"/>
      <c r="U67" s="931"/>
      <c r="V67" s="931"/>
      <c r="W67" s="931"/>
      <c r="X67" s="931"/>
      <c r="Y67" s="931"/>
      <c r="Z67" s="931"/>
      <c r="AA67" s="931"/>
      <c r="AB67" s="110"/>
      <c r="AC67" s="110"/>
      <c r="AD67" s="110"/>
      <c r="AE67" s="110"/>
      <c r="AF67" s="111"/>
    </row>
    <row r="68" spans="1:32" ht="15" customHeight="1">
      <c r="A68" s="935"/>
      <c r="B68" s="936"/>
      <c r="C68" s="932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  <c r="O68" s="897"/>
      <c r="P68" s="897"/>
      <c r="Q68" s="897"/>
      <c r="R68" s="897"/>
      <c r="S68" s="897"/>
      <c r="T68" s="897"/>
      <c r="U68" s="897"/>
      <c r="V68" s="897"/>
      <c r="W68" s="897"/>
      <c r="X68" s="897"/>
      <c r="Y68" s="897"/>
      <c r="Z68" s="897"/>
      <c r="AA68" s="897"/>
      <c r="AB68" s="17"/>
      <c r="AC68" s="298"/>
      <c r="AD68" s="949" t="s">
        <v>13</v>
      </c>
      <c r="AE68" s="950"/>
      <c r="AF68" s="112"/>
    </row>
    <row r="69" spans="1:32" ht="3" customHeight="1">
      <c r="A69" s="935"/>
      <c r="B69" s="936"/>
      <c r="C69" s="933"/>
      <c r="D69" s="934"/>
      <c r="E69" s="934"/>
      <c r="F69" s="934"/>
      <c r="G69" s="934"/>
      <c r="H69" s="934"/>
      <c r="I69" s="934"/>
      <c r="J69" s="934"/>
      <c r="K69" s="934"/>
      <c r="L69" s="934"/>
      <c r="M69" s="934"/>
      <c r="N69" s="934"/>
      <c r="O69" s="934"/>
      <c r="P69" s="934"/>
      <c r="Q69" s="934"/>
      <c r="R69" s="934"/>
      <c r="S69" s="934"/>
      <c r="T69" s="934"/>
      <c r="U69" s="934"/>
      <c r="V69" s="934"/>
      <c r="W69" s="934"/>
      <c r="X69" s="934"/>
      <c r="Y69" s="934"/>
      <c r="Z69" s="934"/>
      <c r="AA69" s="934"/>
      <c r="AB69" s="113"/>
      <c r="AC69" s="113"/>
      <c r="AD69" s="113"/>
      <c r="AE69" s="113"/>
      <c r="AF69" s="114"/>
    </row>
    <row r="70" spans="1:32" ht="3" customHeight="1">
      <c r="A70" s="937"/>
      <c r="B70" s="938"/>
      <c r="C70" s="930" t="s">
        <v>650</v>
      </c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931"/>
      <c r="O70" s="931"/>
      <c r="P70" s="931"/>
      <c r="Q70" s="931"/>
      <c r="R70" s="931"/>
      <c r="S70" s="931"/>
      <c r="T70" s="931"/>
      <c r="U70" s="931"/>
      <c r="V70" s="931"/>
      <c r="W70" s="931"/>
      <c r="X70" s="931"/>
      <c r="Y70" s="931"/>
      <c r="Z70" s="931"/>
      <c r="AA70" s="931"/>
      <c r="AB70" s="931"/>
      <c r="AC70" s="113"/>
      <c r="AE70" s="15"/>
      <c r="AF70" s="16"/>
    </row>
    <row r="71" spans="1:32" ht="15" customHeight="1">
      <c r="A71" s="939"/>
      <c r="B71" s="940"/>
      <c r="C71" s="932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  <c r="O71" s="897"/>
      <c r="P71" s="897"/>
      <c r="Q71" s="897"/>
      <c r="R71" s="897"/>
      <c r="S71" s="897"/>
      <c r="T71" s="897"/>
      <c r="U71" s="897"/>
      <c r="V71" s="897"/>
      <c r="W71" s="897"/>
      <c r="X71" s="897"/>
      <c r="Y71" s="897"/>
      <c r="Z71" s="897"/>
      <c r="AA71" s="897"/>
      <c r="AB71" s="897"/>
      <c r="AC71" s="161"/>
      <c r="AD71" s="967" t="s">
        <v>13</v>
      </c>
      <c r="AE71" s="968"/>
      <c r="AF71" s="18"/>
    </row>
    <row r="72" spans="1:32" ht="3" customHeight="1">
      <c r="A72" s="941"/>
      <c r="B72" s="942"/>
      <c r="C72" s="933"/>
      <c r="D72" s="934"/>
      <c r="E72" s="934"/>
      <c r="F72" s="934"/>
      <c r="G72" s="934"/>
      <c r="H72" s="934"/>
      <c r="I72" s="934"/>
      <c r="J72" s="934"/>
      <c r="K72" s="934"/>
      <c r="L72" s="934"/>
      <c r="M72" s="934"/>
      <c r="N72" s="934"/>
      <c r="O72" s="934"/>
      <c r="P72" s="934"/>
      <c r="Q72" s="934"/>
      <c r="R72" s="934"/>
      <c r="S72" s="934"/>
      <c r="T72" s="934"/>
      <c r="U72" s="934"/>
      <c r="V72" s="934"/>
      <c r="W72" s="934"/>
      <c r="X72" s="934"/>
      <c r="Y72" s="934"/>
      <c r="Z72" s="934"/>
      <c r="AA72" s="934"/>
      <c r="AB72" s="934"/>
      <c r="AC72" s="297"/>
      <c r="AD72" s="19"/>
      <c r="AE72" s="19"/>
      <c r="AF72" s="20"/>
    </row>
    <row r="73" spans="1:32" ht="10.5" customHeight="1">
      <c r="A73" s="935" t="s">
        <v>324</v>
      </c>
      <c r="B73" s="936"/>
      <c r="C73" s="930" t="s">
        <v>189</v>
      </c>
      <c r="D73" s="931"/>
      <c r="E73" s="931"/>
      <c r="F73" s="931"/>
      <c r="G73" s="931"/>
      <c r="H73" s="931"/>
      <c r="I73" s="931"/>
      <c r="J73" s="931"/>
      <c r="K73" s="931"/>
      <c r="L73" s="931"/>
      <c r="M73" s="931"/>
      <c r="N73" s="931"/>
      <c r="O73" s="931"/>
      <c r="P73" s="931"/>
      <c r="Q73" s="931"/>
      <c r="R73" s="931"/>
      <c r="S73" s="931"/>
      <c r="T73" s="931"/>
      <c r="U73" s="931"/>
      <c r="V73" s="931"/>
      <c r="W73" s="931"/>
      <c r="X73" s="931"/>
      <c r="Y73" s="931"/>
      <c r="Z73" s="931"/>
      <c r="AA73" s="931"/>
      <c r="AB73" s="931"/>
      <c r="AC73" s="931"/>
      <c r="AD73" s="931"/>
      <c r="AE73" s="931"/>
      <c r="AF73" s="951"/>
    </row>
    <row r="74" spans="1:32" ht="10.5" customHeight="1">
      <c r="A74" s="935"/>
      <c r="B74" s="936"/>
      <c r="C74" s="933"/>
      <c r="D74" s="934"/>
      <c r="E74" s="934"/>
      <c r="F74" s="934"/>
      <c r="G74" s="934"/>
      <c r="H74" s="934"/>
      <c r="I74" s="934"/>
      <c r="J74" s="934"/>
      <c r="K74" s="934"/>
      <c r="L74" s="934"/>
      <c r="M74" s="934"/>
      <c r="N74" s="934"/>
      <c r="O74" s="934"/>
      <c r="P74" s="934"/>
      <c r="Q74" s="934"/>
      <c r="R74" s="934"/>
      <c r="S74" s="934"/>
      <c r="T74" s="934"/>
      <c r="U74" s="934"/>
      <c r="V74" s="934"/>
      <c r="W74" s="934"/>
      <c r="X74" s="934"/>
      <c r="Y74" s="934"/>
      <c r="Z74" s="934"/>
      <c r="AA74" s="934"/>
      <c r="AB74" s="934"/>
      <c r="AC74" s="934"/>
      <c r="AD74" s="934"/>
      <c r="AE74" s="934"/>
      <c r="AF74" s="952"/>
    </row>
    <row r="75" spans="1:32" ht="12" customHeight="1">
      <c r="A75" s="943" t="s">
        <v>303</v>
      </c>
      <c r="B75" s="944"/>
      <c r="C75" s="930" t="s">
        <v>112</v>
      </c>
      <c r="D75" s="931"/>
      <c r="E75" s="931"/>
      <c r="F75" s="931"/>
      <c r="G75" s="931"/>
      <c r="H75" s="931"/>
      <c r="I75" s="931"/>
      <c r="J75" s="931"/>
      <c r="K75" s="931"/>
      <c r="L75" s="931"/>
      <c r="M75" s="931"/>
      <c r="N75" s="931"/>
      <c r="O75" s="931"/>
      <c r="P75" s="931"/>
      <c r="Q75" s="931"/>
      <c r="R75" s="931"/>
      <c r="S75" s="931"/>
      <c r="T75" s="931"/>
      <c r="U75" s="931"/>
      <c r="V75" s="931"/>
      <c r="W75" s="931"/>
      <c r="X75" s="931"/>
      <c r="Y75" s="931"/>
      <c r="Z75" s="931"/>
      <c r="AA75" s="931"/>
      <c r="AB75" s="110"/>
      <c r="AC75" s="110"/>
      <c r="AD75" s="110"/>
      <c r="AE75" s="110"/>
      <c r="AF75" s="111"/>
    </row>
    <row r="76" spans="1:32" ht="15" customHeight="1">
      <c r="A76" s="945"/>
      <c r="B76" s="946"/>
      <c r="C76" s="932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  <c r="O76" s="897"/>
      <c r="P76" s="897"/>
      <c r="Q76" s="897"/>
      <c r="R76" s="897"/>
      <c r="S76" s="897"/>
      <c r="T76" s="897"/>
      <c r="U76" s="897"/>
      <c r="V76" s="897"/>
      <c r="W76" s="897"/>
      <c r="X76" s="897"/>
      <c r="Y76" s="897"/>
      <c r="Z76" s="897"/>
      <c r="AA76" s="897"/>
      <c r="AB76" s="17"/>
      <c r="AC76" s="298"/>
      <c r="AD76" s="949" t="s">
        <v>13</v>
      </c>
      <c r="AE76" s="950"/>
      <c r="AF76" s="112"/>
    </row>
    <row r="77" spans="1:32" ht="12" customHeight="1">
      <c r="A77" s="947"/>
      <c r="B77" s="948"/>
      <c r="C77" s="933"/>
      <c r="D77" s="934"/>
      <c r="E77" s="934"/>
      <c r="F77" s="934"/>
      <c r="G77" s="934"/>
      <c r="H77" s="934"/>
      <c r="I77" s="934"/>
      <c r="J77" s="934"/>
      <c r="K77" s="934"/>
      <c r="L77" s="934"/>
      <c r="M77" s="934"/>
      <c r="N77" s="934"/>
      <c r="O77" s="934"/>
      <c r="P77" s="934"/>
      <c r="Q77" s="934"/>
      <c r="R77" s="934"/>
      <c r="S77" s="934"/>
      <c r="T77" s="934"/>
      <c r="U77" s="934"/>
      <c r="V77" s="934"/>
      <c r="W77" s="934"/>
      <c r="X77" s="934"/>
      <c r="Y77" s="934"/>
      <c r="Z77" s="934"/>
      <c r="AA77" s="934"/>
      <c r="AB77" s="113"/>
      <c r="AC77" s="113"/>
      <c r="AD77" s="113"/>
      <c r="AE77" s="113"/>
      <c r="AF77" s="114"/>
    </row>
    <row r="78" spans="1:32" ht="7.5" customHeight="1">
      <c r="A78" s="943" t="s">
        <v>304</v>
      </c>
      <c r="B78" s="944"/>
      <c r="C78" s="930" t="s">
        <v>325</v>
      </c>
      <c r="D78" s="931"/>
      <c r="E78" s="931"/>
      <c r="F78" s="931"/>
      <c r="G78" s="931"/>
      <c r="H78" s="931"/>
      <c r="I78" s="931"/>
      <c r="J78" s="931"/>
      <c r="K78" s="931"/>
      <c r="L78" s="931"/>
      <c r="M78" s="931"/>
      <c r="N78" s="931"/>
      <c r="O78" s="931"/>
      <c r="P78" s="931"/>
      <c r="Q78" s="931"/>
      <c r="R78" s="931"/>
      <c r="S78" s="931"/>
      <c r="T78" s="931"/>
      <c r="U78" s="931"/>
      <c r="V78" s="931"/>
      <c r="W78" s="931"/>
      <c r="X78" s="931"/>
      <c r="Y78" s="931"/>
      <c r="Z78" s="931"/>
      <c r="AA78" s="931"/>
      <c r="AB78" s="110"/>
      <c r="AC78" s="110"/>
      <c r="AD78" s="110"/>
      <c r="AE78" s="110"/>
      <c r="AF78" s="111"/>
    </row>
    <row r="79" spans="1:32" ht="15" customHeight="1">
      <c r="A79" s="945"/>
      <c r="B79" s="946"/>
      <c r="C79" s="932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  <c r="O79" s="897"/>
      <c r="P79" s="897"/>
      <c r="Q79" s="897"/>
      <c r="R79" s="897"/>
      <c r="S79" s="897"/>
      <c r="T79" s="897"/>
      <c r="U79" s="897"/>
      <c r="V79" s="897"/>
      <c r="W79" s="897"/>
      <c r="X79" s="897"/>
      <c r="Y79" s="897"/>
      <c r="Z79" s="897"/>
      <c r="AA79" s="897"/>
      <c r="AB79" s="17"/>
      <c r="AC79" s="298"/>
      <c r="AD79" s="949" t="s">
        <v>13</v>
      </c>
      <c r="AE79" s="950"/>
      <c r="AF79" s="112"/>
    </row>
    <row r="80" spans="1:32" ht="7.5" customHeight="1">
      <c r="A80" s="947"/>
      <c r="B80" s="948"/>
      <c r="C80" s="933"/>
      <c r="D80" s="934"/>
      <c r="E80" s="934"/>
      <c r="F80" s="934"/>
      <c r="G80" s="934"/>
      <c r="H80" s="934"/>
      <c r="I80" s="934"/>
      <c r="J80" s="934"/>
      <c r="K80" s="934"/>
      <c r="L80" s="934"/>
      <c r="M80" s="934"/>
      <c r="N80" s="934"/>
      <c r="O80" s="934"/>
      <c r="P80" s="934"/>
      <c r="Q80" s="934"/>
      <c r="R80" s="934"/>
      <c r="S80" s="934"/>
      <c r="T80" s="934"/>
      <c r="U80" s="934"/>
      <c r="V80" s="934"/>
      <c r="W80" s="934"/>
      <c r="X80" s="934"/>
      <c r="Y80" s="934"/>
      <c r="Z80" s="934"/>
      <c r="AA80" s="934"/>
      <c r="AB80" s="113"/>
      <c r="AC80" s="113"/>
      <c r="AD80" s="113"/>
      <c r="AE80" s="113"/>
      <c r="AF80" s="114"/>
    </row>
    <row r="81" spans="1:32" ht="3" customHeight="1">
      <c r="A81" s="935" t="s">
        <v>326</v>
      </c>
      <c r="B81" s="936"/>
      <c r="C81" s="930" t="s">
        <v>192</v>
      </c>
      <c r="D81" s="931"/>
      <c r="E81" s="931"/>
      <c r="F81" s="931"/>
      <c r="G81" s="931"/>
      <c r="H81" s="931"/>
      <c r="I81" s="931"/>
      <c r="J81" s="931"/>
      <c r="K81" s="931"/>
      <c r="L81" s="931"/>
      <c r="M81" s="931"/>
      <c r="N81" s="931"/>
      <c r="O81" s="931"/>
      <c r="P81" s="931"/>
      <c r="Q81" s="931"/>
      <c r="R81" s="931"/>
      <c r="S81" s="931"/>
      <c r="T81" s="931"/>
      <c r="U81" s="931"/>
      <c r="V81" s="931"/>
      <c r="W81" s="931"/>
      <c r="X81" s="931"/>
      <c r="Y81" s="931"/>
      <c r="Z81" s="931"/>
      <c r="AA81" s="931"/>
      <c r="AB81" s="110"/>
      <c r="AC81" s="110"/>
      <c r="AD81" s="110"/>
      <c r="AE81" s="110"/>
      <c r="AF81" s="111"/>
    </row>
    <row r="82" spans="1:32" ht="15" customHeight="1">
      <c r="A82" s="935"/>
      <c r="B82" s="936"/>
      <c r="C82" s="932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  <c r="O82" s="897"/>
      <c r="P82" s="897"/>
      <c r="Q82" s="897"/>
      <c r="R82" s="897"/>
      <c r="S82" s="897"/>
      <c r="T82" s="897"/>
      <c r="U82" s="897"/>
      <c r="V82" s="897"/>
      <c r="W82" s="897"/>
      <c r="X82" s="897"/>
      <c r="Y82" s="897"/>
      <c r="Z82" s="897"/>
      <c r="AA82" s="897"/>
      <c r="AB82" s="17"/>
      <c r="AC82" s="298"/>
      <c r="AD82" s="949" t="s">
        <v>13</v>
      </c>
      <c r="AE82" s="950"/>
      <c r="AF82" s="112"/>
    </row>
    <row r="83" spans="1:32" ht="3" customHeight="1">
      <c r="A83" s="935"/>
      <c r="B83" s="936"/>
      <c r="C83" s="933"/>
      <c r="D83" s="934"/>
      <c r="E83" s="934"/>
      <c r="F83" s="934"/>
      <c r="G83" s="934"/>
      <c r="H83" s="934"/>
      <c r="I83" s="934"/>
      <c r="J83" s="934"/>
      <c r="K83" s="934"/>
      <c r="L83" s="934"/>
      <c r="M83" s="934"/>
      <c r="N83" s="934"/>
      <c r="O83" s="934"/>
      <c r="P83" s="934"/>
      <c r="Q83" s="934"/>
      <c r="R83" s="934"/>
      <c r="S83" s="934"/>
      <c r="T83" s="934"/>
      <c r="U83" s="934"/>
      <c r="V83" s="934"/>
      <c r="W83" s="934"/>
      <c r="X83" s="934"/>
      <c r="Y83" s="934"/>
      <c r="Z83" s="934"/>
      <c r="AA83" s="934"/>
      <c r="AB83" s="113"/>
      <c r="AC83" s="113"/>
      <c r="AD83" s="113"/>
      <c r="AE83" s="113"/>
      <c r="AF83" s="114"/>
    </row>
    <row r="84" spans="1:32" ht="3" customHeight="1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</row>
    <row r="85" spans="1:32" ht="15" customHeight="1">
      <c r="A85" s="966" t="s">
        <v>451</v>
      </c>
      <c r="B85" s="966"/>
      <c r="C85" s="966"/>
      <c r="D85" s="966"/>
      <c r="E85" s="966"/>
      <c r="F85" s="966"/>
      <c r="G85" s="965" t="s">
        <v>239</v>
      </c>
      <c r="H85" s="965"/>
      <c r="I85" s="965"/>
      <c r="J85" s="965"/>
      <c r="K85" s="965"/>
      <c r="L85" s="965"/>
      <c r="M85" s="965"/>
      <c r="N85" s="965"/>
      <c r="O85" s="963" t="s">
        <v>13</v>
      </c>
      <c r="P85" s="964"/>
      <c r="Q85" s="63"/>
      <c r="R85" s="949" t="s">
        <v>218</v>
      </c>
      <c r="S85" s="950"/>
      <c r="T85" s="950"/>
      <c r="U85" s="950"/>
      <c r="V85" s="950"/>
      <c r="W85" s="950"/>
      <c r="X85" s="950"/>
      <c r="Y85" s="950"/>
      <c r="Z85" s="950"/>
      <c r="AA85" s="64" t="s">
        <v>13</v>
      </c>
      <c r="AB85" s="64"/>
      <c r="AC85" s="61"/>
      <c r="AD85" s="67"/>
    </row>
    <row r="86" spans="1:32" ht="3" customHeight="1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</row>
    <row r="87" spans="1:32" ht="15" customHeight="1">
      <c r="A87" s="959" t="s">
        <v>296</v>
      </c>
      <c r="B87" s="960"/>
      <c r="C87" s="960"/>
      <c r="D87" s="960"/>
      <c r="E87" s="960"/>
      <c r="F87" s="960"/>
      <c r="G87" s="960"/>
      <c r="H87" s="960"/>
      <c r="I87" s="960"/>
      <c r="J87" s="960"/>
      <c r="K87" s="960"/>
      <c r="L87" s="960"/>
      <c r="M87" s="960"/>
      <c r="N87" s="960"/>
      <c r="O87" s="960"/>
      <c r="P87" s="960"/>
      <c r="Q87" s="960"/>
      <c r="R87" s="960"/>
      <c r="S87" s="960"/>
      <c r="T87" s="960"/>
      <c r="U87" s="960"/>
      <c r="V87" s="960"/>
      <c r="W87" s="960"/>
      <c r="X87" s="960"/>
      <c r="Y87" s="960"/>
      <c r="Z87" s="960"/>
      <c r="AA87" s="960"/>
      <c r="AB87" s="960"/>
      <c r="AC87" s="960"/>
      <c r="AD87" s="960"/>
      <c r="AE87" s="960"/>
      <c r="AF87" s="961"/>
    </row>
    <row r="88" spans="1:32" ht="240" customHeight="1">
      <c r="A88" s="953"/>
      <c r="B88" s="954"/>
      <c r="C88" s="954"/>
      <c r="D88" s="954"/>
      <c r="E88" s="954"/>
      <c r="F88" s="954"/>
      <c r="G88" s="954"/>
      <c r="H88" s="954"/>
      <c r="I88" s="954"/>
      <c r="J88" s="954"/>
      <c r="K88" s="954"/>
      <c r="L88" s="954"/>
      <c r="M88" s="954"/>
      <c r="N88" s="954"/>
      <c r="O88" s="954"/>
      <c r="P88" s="954"/>
      <c r="Q88" s="954"/>
      <c r="R88" s="954"/>
      <c r="S88" s="954"/>
      <c r="T88" s="954"/>
      <c r="U88" s="954"/>
      <c r="V88" s="954"/>
      <c r="W88" s="954"/>
      <c r="X88" s="954"/>
      <c r="Y88" s="954"/>
      <c r="Z88" s="954"/>
      <c r="AA88" s="954"/>
      <c r="AB88" s="954"/>
      <c r="AC88" s="954"/>
      <c r="AD88" s="954"/>
      <c r="AE88" s="954"/>
      <c r="AF88" s="955"/>
    </row>
    <row r="89" spans="1:32" ht="15" customHeight="1">
      <c r="A89" s="956"/>
      <c r="B89" s="957"/>
      <c r="C89" s="957"/>
      <c r="D89" s="957"/>
      <c r="E89" s="957"/>
      <c r="F89" s="957"/>
      <c r="G89" s="957"/>
      <c r="H89" s="957"/>
      <c r="I89" s="957"/>
      <c r="J89" s="957"/>
      <c r="K89" s="957"/>
      <c r="L89" s="957"/>
      <c r="M89" s="957"/>
      <c r="N89" s="957"/>
      <c r="O89" s="957"/>
      <c r="P89" s="957"/>
      <c r="Q89" s="957"/>
      <c r="R89" s="957"/>
      <c r="S89" s="957"/>
      <c r="T89" s="957"/>
      <c r="U89" s="957"/>
      <c r="V89" s="957"/>
      <c r="W89" s="957"/>
      <c r="X89" s="957"/>
      <c r="Y89" s="957"/>
      <c r="Z89" s="957"/>
      <c r="AA89" s="957"/>
      <c r="AB89" s="957"/>
      <c r="AC89" s="957"/>
      <c r="AD89" s="957"/>
      <c r="AE89" s="957"/>
      <c r="AF89" s="958"/>
    </row>
    <row r="90" spans="1:32" ht="9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</row>
    <row r="91" spans="1:32" ht="2.25" customHeight="1">
      <c r="A91" s="115"/>
      <c r="B91" s="116"/>
      <c r="C91" s="116"/>
      <c r="D91" s="116"/>
      <c r="E91" s="116"/>
      <c r="F91" s="116"/>
      <c r="G91" s="64"/>
      <c r="H91" s="299"/>
      <c r="I91" s="299"/>
      <c r="J91" s="299"/>
      <c r="K91" s="299"/>
      <c r="L91" s="299"/>
      <c r="M91" s="299"/>
      <c r="N91" s="299"/>
      <c r="P91" s="64"/>
      <c r="Q91" s="116"/>
      <c r="R91" s="117"/>
      <c r="S91" s="117"/>
      <c r="T91" s="117"/>
      <c r="U91" s="118"/>
      <c r="V91" s="118"/>
      <c r="W91" s="118"/>
      <c r="X91" s="118"/>
      <c r="Y91" s="22"/>
      <c r="Z91" s="290"/>
      <c r="AA91" s="290"/>
    </row>
    <row r="92" spans="1:32" ht="26.25" customHeight="1">
      <c r="A92" s="897" t="s">
        <v>651</v>
      </c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  <c r="O92" s="897"/>
      <c r="P92" s="897"/>
      <c r="Q92" s="897"/>
      <c r="R92" s="897"/>
      <c r="S92" s="897"/>
      <c r="T92" s="897"/>
      <c r="U92" s="897"/>
      <c r="V92" s="897"/>
      <c r="W92" s="897"/>
      <c r="X92" s="897"/>
      <c r="Y92" s="897"/>
      <c r="Z92" s="897"/>
      <c r="AA92" s="897"/>
      <c r="AB92" s="897"/>
      <c r="AC92" s="897"/>
      <c r="AD92" s="897"/>
      <c r="AE92" s="897"/>
      <c r="AF92" s="897"/>
    </row>
    <row r="93" spans="1:32" ht="12" customHeight="1">
      <c r="A93" s="962" t="s">
        <v>297</v>
      </c>
      <c r="B93" s="962"/>
      <c r="C93" s="962"/>
      <c r="D93" s="962"/>
      <c r="E93" s="962"/>
      <c r="F93" s="962"/>
      <c r="G93" s="962"/>
      <c r="H93" s="962"/>
      <c r="I93" s="962"/>
      <c r="J93" s="962"/>
      <c r="K93" s="962"/>
      <c r="L93" s="962"/>
      <c r="M93" s="962"/>
      <c r="N93" s="96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</row>
    <row r="94" spans="1:32" ht="2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</row>
    <row r="95" spans="1:32" ht="39.75" customHeight="1">
      <c r="A95" s="121" t="s">
        <v>5</v>
      </c>
      <c r="B95" s="908" t="s">
        <v>283</v>
      </c>
      <c r="C95" s="909"/>
      <c r="D95" s="909"/>
      <c r="E95" s="909"/>
      <c r="F95" s="909"/>
      <c r="G95" s="909"/>
      <c r="H95" s="909"/>
      <c r="I95" s="909"/>
      <c r="J95" s="909"/>
      <c r="K95" s="909"/>
      <c r="L95" s="910"/>
      <c r="M95" s="911" t="s">
        <v>284</v>
      </c>
      <c r="N95" s="911"/>
      <c r="O95" s="911"/>
      <c r="P95" s="911"/>
      <c r="Q95" s="911" t="s">
        <v>340</v>
      </c>
      <c r="R95" s="911"/>
      <c r="S95" s="911"/>
      <c r="T95" s="911"/>
      <c r="U95" s="909" t="s">
        <v>285</v>
      </c>
      <c r="V95" s="909"/>
      <c r="W95" s="909"/>
      <c r="X95" s="909"/>
      <c r="Y95" s="909"/>
      <c r="Z95" s="909"/>
      <c r="AA95" s="909"/>
      <c r="AB95" s="909"/>
      <c r="AC95" s="909"/>
      <c r="AD95" s="909"/>
      <c r="AE95" s="909"/>
      <c r="AF95" s="910"/>
    </row>
    <row r="96" spans="1:32" ht="26.25" customHeight="1">
      <c r="A96" s="121" t="s">
        <v>9</v>
      </c>
      <c r="B96" s="887" t="s">
        <v>289</v>
      </c>
      <c r="C96" s="888"/>
      <c r="D96" s="888"/>
      <c r="E96" s="888"/>
      <c r="F96" s="888"/>
      <c r="G96" s="888"/>
      <c r="H96" s="888"/>
      <c r="I96" s="888"/>
      <c r="J96" s="888"/>
      <c r="K96" s="888"/>
      <c r="L96" s="889"/>
      <c r="M96" s="882"/>
      <c r="N96" s="882"/>
      <c r="O96" s="882"/>
      <c r="P96" s="882"/>
      <c r="Q96" s="883" t="s">
        <v>722</v>
      </c>
      <c r="R96" s="883"/>
      <c r="S96" s="883"/>
      <c r="T96" s="883"/>
      <c r="U96" s="884"/>
      <c r="V96" s="885"/>
      <c r="W96" s="885"/>
      <c r="X96" s="885"/>
      <c r="Y96" s="885"/>
      <c r="Z96" s="885"/>
      <c r="AA96" s="885"/>
      <c r="AB96" s="885"/>
      <c r="AC96" s="885"/>
      <c r="AD96" s="885"/>
      <c r="AE96" s="885"/>
      <c r="AF96" s="886"/>
    </row>
    <row r="97" spans="1:32" ht="26.25" customHeight="1">
      <c r="A97" s="121" t="s">
        <v>11</v>
      </c>
      <c r="B97" s="887" t="s">
        <v>465</v>
      </c>
      <c r="C97" s="888"/>
      <c r="D97" s="888"/>
      <c r="E97" s="888"/>
      <c r="F97" s="888"/>
      <c r="G97" s="888"/>
      <c r="H97" s="888"/>
      <c r="I97" s="888"/>
      <c r="J97" s="888"/>
      <c r="K97" s="888"/>
      <c r="L97" s="889"/>
      <c r="M97" s="882"/>
      <c r="N97" s="882"/>
      <c r="O97" s="882"/>
      <c r="P97" s="882"/>
      <c r="Q97" s="883" t="s">
        <v>575</v>
      </c>
      <c r="R97" s="883"/>
      <c r="S97" s="883"/>
      <c r="T97" s="883"/>
      <c r="U97" s="884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6"/>
    </row>
    <row r="98" spans="1:32" ht="39" customHeight="1">
      <c r="A98" s="121" t="s">
        <v>8</v>
      </c>
      <c r="B98" s="887" t="s">
        <v>471</v>
      </c>
      <c r="C98" s="888"/>
      <c r="D98" s="888"/>
      <c r="E98" s="888"/>
      <c r="F98" s="888"/>
      <c r="G98" s="888"/>
      <c r="H98" s="888"/>
      <c r="I98" s="888"/>
      <c r="J98" s="888"/>
      <c r="K98" s="888"/>
      <c r="L98" s="889"/>
      <c r="M98" s="882"/>
      <c r="N98" s="882"/>
      <c r="O98" s="882"/>
      <c r="P98" s="882"/>
      <c r="Q98" s="883" t="s">
        <v>344</v>
      </c>
      <c r="R98" s="883"/>
      <c r="S98" s="883"/>
      <c r="T98" s="883"/>
      <c r="U98" s="884"/>
      <c r="V98" s="885"/>
      <c r="W98" s="885"/>
      <c r="X98" s="885"/>
      <c r="Y98" s="885"/>
      <c r="Z98" s="885"/>
      <c r="AA98" s="885"/>
      <c r="AB98" s="885"/>
      <c r="AC98" s="885"/>
      <c r="AD98" s="885"/>
      <c r="AE98" s="885"/>
      <c r="AF98" s="886"/>
    </row>
    <row r="99" spans="1:32" ht="26.25" customHeight="1">
      <c r="A99" s="121" t="s">
        <v>12</v>
      </c>
      <c r="B99" s="887" t="s">
        <v>472</v>
      </c>
      <c r="C99" s="888"/>
      <c r="D99" s="888"/>
      <c r="E99" s="888"/>
      <c r="F99" s="888"/>
      <c r="G99" s="888"/>
      <c r="H99" s="888"/>
      <c r="I99" s="888"/>
      <c r="J99" s="888"/>
      <c r="K99" s="888"/>
      <c r="L99" s="889"/>
      <c r="M99" s="882"/>
      <c r="N99" s="882"/>
      <c r="O99" s="882"/>
      <c r="P99" s="882"/>
      <c r="Q99" s="883" t="s">
        <v>344</v>
      </c>
      <c r="R99" s="883"/>
      <c r="S99" s="883"/>
      <c r="T99" s="883"/>
      <c r="U99" s="884"/>
      <c r="V99" s="885"/>
      <c r="W99" s="885"/>
      <c r="X99" s="885"/>
      <c r="Y99" s="885"/>
      <c r="Z99" s="885"/>
      <c r="AA99" s="885"/>
      <c r="AB99" s="885"/>
      <c r="AC99" s="885"/>
      <c r="AD99" s="885"/>
      <c r="AE99" s="885"/>
      <c r="AF99" s="886"/>
    </row>
    <row r="100" spans="1:32" ht="39" customHeight="1">
      <c r="A100" s="121" t="s">
        <v>0</v>
      </c>
      <c r="B100" s="887" t="s">
        <v>473</v>
      </c>
      <c r="C100" s="888"/>
      <c r="D100" s="888"/>
      <c r="E100" s="888"/>
      <c r="F100" s="888"/>
      <c r="G100" s="888"/>
      <c r="H100" s="888"/>
      <c r="I100" s="888"/>
      <c r="J100" s="888"/>
      <c r="K100" s="888"/>
      <c r="L100" s="889"/>
      <c r="M100" s="882"/>
      <c r="N100" s="882"/>
      <c r="O100" s="882"/>
      <c r="P100" s="882"/>
      <c r="Q100" s="883" t="s">
        <v>344</v>
      </c>
      <c r="R100" s="883"/>
      <c r="S100" s="883"/>
      <c r="T100" s="883"/>
      <c r="U100" s="884"/>
      <c r="V100" s="885"/>
      <c r="W100" s="885"/>
      <c r="X100" s="885"/>
      <c r="Y100" s="885"/>
      <c r="Z100" s="885"/>
      <c r="AA100" s="885"/>
      <c r="AB100" s="885"/>
      <c r="AC100" s="885"/>
      <c r="AD100" s="885"/>
      <c r="AE100" s="885"/>
      <c r="AF100" s="886"/>
    </row>
    <row r="101" spans="1:32" ht="26.25" customHeight="1">
      <c r="A101" s="121" t="s">
        <v>87</v>
      </c>
      <c r="B101" s="887" t="s">
        <v>466</v>
      </c>
      <c r="C101" s="888"/>
      <c r="D101" s="888"/>
      <c r="E101" s="888"/>
      <c r="F101" s="888"/>
      <c r="G101" s="888"/>
      <c r="H101" s="888"/>
      <c r="I101" s="888"/>
      <c r="J101" s="888"/>
      <c r="K101" s="888"/>
      <c r="L101" s="889"/>
      <c r="M101" s="882"/>
      <c r="N101" s="882"/>
      <c r="O101" s="882"/>
      <c r="P101" s="882"/>
      <c r="Q101" s="883" t="s">
        <v>344</v>
      </c>
      <c r="R101" s="883"/>
      <c r="S101" s="883"/>
      <c r="T101" s="883"/>
      <c r="U101" s="884"/>
      <c r="V101" s="885"/>
      <c r="W101" s="885"/>
      <c r="X101" s="885"/>
      <c r="Y101" s="885"/>
      <c r="Z101" s="885"/>
      <c r="AA101" s="885"/>
      <c r="AB101" s="885"/>
      <c r="AC101" s="885"/>
      <c r="AD101" s="885"/>
      <c r="AE101" s="885"/>
      <c r="AF101" s="886"/>
    </row>
    <row r="102" spans="1:32" ht="26.25" customHeight="1">
      <c r="A102" s="121" t="s">
        <v>88</v>
      </c>
      <c r="B102" s="887" t="s">
        <v>475</v>
      </c>
      <c r="C102" s="888"/>
      <c r="D102" s="888"/>
      <c r="E102" s="888"/>
      <c r="F102" s="888"/>
      <c r="G102" s="888"/>
      <c r="H102" s="888"/>
      <c r="I102" s="888"/>
      <c r="J102" s="888"/>
      <c r="K102" s="888"/>
      <c r="L102" s="889"/>
      <c r="M102" s="882"/>
      <c r="N102" s="882"/>
      <c r="O102" s="882"/>
      <c r="P102" s="882"/>
      <c r="Q102" s="883" t="s">
        <v>344</v>
      </c>
      <c r="R102" s="883"/>
      <c r="S102" s="883"/>
      <c r="T102" s="883"/>
      <c r="U102" s="884"/>
      <c r="V102" s="885"/>
      <c r="W102" s="885"/>
      <c r="X102" s="885"/>
      <c r="Y102" s="885"/>
      <c r="Z102" s="885"/>
      <c r="AA102" s="885"/>
      <c r="AB102" s="885"/>
      <c r="AC102" s="885"/>
      <c r="AD102" s="885"/>
      <c r="AE102" s="885"/>
      <c r="AF102" s="886"/>
    </row>
    <row r="103" spans="1:32" ht="26.25" customHeight="1">
      <c r="A103" s="121" t="s">
        <v>89</v>
      </c>
      <c r="B103" s="887" t="s">
        <v>467</v>
      </c>
      <c r="C103" s="888"/>
      <c r="D103" s="888"/>
      <c r="E103" s="888"/>
      <c r="F103" s="888"/>
      <c r="G103" s="888"/>
      <c r="H103" s="888"/>
      <c r="I103" s="888"/>
      <c r="J103" s="888"/>
      <c r="K103" s="888"/>
      <c r="L103" s="889"/>
      <c r="M103" s="882"/>
      <c r="N103" s="882"/>
      <c r="O103" s="882"/>
      <c r="P103" s="882"/>
      <c r="Q103" s="883" t="s">
        <v>330</v>
      </c>
      <c r="R103" s="883"/>
      <c r="S103" s="883"/>
      <c r="T103" s="883"/>
      <c r="U103" s="884"/>
      <c r="V103" s="885"/>
      <c r="W103" s="885"/>
      <c r="X103" s="885"/>
      <c r="Y103" s="885"/>
      <c r="Z103" s="885"/>
      <c r="AA103" s="885"/>
      <c r="AB103" s="885"/>
      <c r="AC103" s="885"/>
      <c r="AD103" s="885"/>
      <c r="AE103" s="885"/>
      <c r="AF103" s="886"/>
    </row>
    <row r="104" spans="1:32" ht="26.25" customHeight="1">
      <c r="A104" s="121" t="s">
        <v>90</v>
      </c>
      <c r="B104" s="887" t="s">
        <v>477</v>
      </c>
      <c r="C104" s="888"/>
      <c r="D104" s="888"/>
      <c r="E104" s="888"/>
      <c r="F104" s="888"/>
      <c r="G104" s="888"/>
      <c r="H104" s="888"/>
      <c r="I104" s="888"/>
      <c r="J104" s="888"/>
      <c r="K104" s="888"/>
      <c r="L104" s="889"/>
      <c r="M104" s="882"/>
      <c r="N104" s="882"/>
      <c r="O104" s="882"/>
      <c r="P104" s="882"/>
      <c r="Q104" s="883" t="s">
        <v>344</v>
      </c>
      <c r="R104" s="883"/>
      <c r="S104" s="883"/>
      <c r="T104" s="883"/>
      <c r="U104" s="884"/>
      <c r="V104" s="885"/>
      <c r="W104" s="885"/>
      <c r="X104" s="885"/>
      <c r="Y104" s="885"/>
      <c r="Z104" s="885"/>
      <c r="AA104" s="885"/>
      <c r="AB104" s="885"/>
      <c r="AC104" s="885"/>
      <c r="AD104" s="885"/>
      <c r="AE104" s="885"/>
      <c r="AF104" s="886"/>
    </row>
    <row r="105" spans="1:32" ht="26.25" customHeight="1">
      <c r="A105" s="121" t="s">
        <v>91</v>
      </c>
      <c r="B105" s="887" t="s">
        <v>478</v>
      </c>
      <c r="C105" s="888"/>
      <c r="D105" s="888"/>
      <c r="E105" s="888"/>
      <c r="F105" s="888"/>
      <c r="G105" s="888"/>
      <c r="H105" s="888"/>
      <c r="I105" s="888"/>
      <c r="J105" s="888"/>
      <c r="K105" s="888"/>
      <c r="L105" s="889"/>
      <c r="M105" s="882"/>
      <c r="N105" s="882"/>
      <c r="O105" s="882"/>
      <c r="P105" s="882"/>
      <c r="Q105" s="883" t="s">
        <v>576</v>
      </c>
      <c r="R105" s="883"/>
      <c r="S105" s="883"/>
      <c r="T105" s="883"/>
      <c r="U105" s="884"/>
      <c r="V105" s="885"/>
      <c r="W105" s="885"/>
      <c r="X105" s="885"/>
      <c r="Y105" s="885"/>
      <c r="Z105" s="885"/>
      <c r="AA105" s="885"/>
      <c r="AB105" s="885"/>
      <c r="AC105" s="885"/>
      <c r="AD105" s="885"/>
      <c r="AE105" s="885"/>
      <c r="AF105" s="886"/>
    </row>
    <row r="106" spans="1:32" ht="26.25" customHeight="1">
      <c r="A106" s="121" t="s">
        <v>92</v>
      </c>
      <c r="B106" s="887" t="s">
        <v>468</v>
      </c>
      <c r="C106" s="888"/>
      <c r="D106" s="888"/>
      <c r="E106" s="888"/>
      <c r="F106" s="888"/>
      <c r="G106" s="888"/>
      <c r="H106" s="888"/>
      <c r="I106" s="888"/>
      <c r="J106" s="888"/>
      <c r="K106" s="888"/>
      <c r="L106" s="889"/>
      <c r="M106" s="882"/>
      <c r="N106" s="882"/>
      <c r="O106" s="882"/>
      <c r="P106" s="882"/>
      <c r="Q106" s="883" t="s">
        <v>344</v>
      </c>
      <c r="R106" s="883"/>
      <c r="S106" s="883"/>
      <c r="T106" s="883"/>
      <c r="U106" s="884"/>
      <c r="V106" s="885"/>
      <c r="W106" s="885"/>
      <c r="X106" s="885"/>
      <c r="Y106" s="885"/>
      <c r="Z106" s="885"/>
      <c r="AA106" s="885"/>
      <c r="AB106" s="885"/>
      <c r="AC106" s="885"/>
      <c r="AD106" s="885"/>
      <c r="AE106" s="885"/>
      <c r="AF106" s="886"/>
    </row>
    <row r="107" spans="1:32" ht="26.25" customHeight="1">
      <c r="A107" s="121" t="s">
        <v>93</v>
      </c>
      <c r="B107" s="887" t="s">
        <v>469</v>
      </c>
      <c r="C107" s="888"/>
      <c r="D107" s="888"/>
      <c r="E107" s="888"/>
      <c r="F107" s="888"/>
      <c r="G107" s="888"/>
      <c r="H107" s="888"/>
      <c r="I107" s="888"/>
      <c r="J107" s="888"/>
      <c r="K107" s="888"/>
      <c r="L107" s="889"/>
      <c r="M107" s="882"/>
      <c r="N107" s="882"/>
      <c r="O107" s="882"/>
      <c r="P107" s="882"/>
      <c r="Q107" s="883" t="s">
        <v>344</v>
      </c>
      <c r="R107" s="883"/>
      <c r="S107" s="883"/>
      <c r="T107" s="883"/>
      <c r="U107" s="884"/>
      <c r="V107" s="885"/>
      <c r="W107" s="885"/>
      <c r="X107" s="885"/>
      <c r="Y107" s="885"/>
      <c r="Z107" s="885"/>
      <c r="AA107" s="885"/>
      <c r="AB107" s="885"/>
      <c r="AC107" s="885"/>
      <c r="AD107" s="885"/>
      <c r="AE107" s="885"/>
      <c r="AF107" s="886"/>
    </row>
    <row r="108" spans="1:32" ht="26.25" customHeight="1">
      <c r="A108" s="121" t="s">
        <v>94</v>
      </c>
      <c r="B108" s="887" t="s">
        <v>479</v>
      </c>
      <c r="C108" s="888"/>
      <c r="D108" s="888"/>
      <c r="E108" s="888"/>
      <c r="F108" s="888"/>
      <c r="G108" s="888"/>
      <c r="H108" s="888"/>
      <c r="I108" s="888"/>
      <c r="J108" s="888"/>
      <c r="K108" s="888"/>
      <c r="L108" s="889"/>
      <c r="M108" s="882"/>
      <c r="N108" s="882"/>
      <c r="O108" s="882"/>
      <c r="P108" s="882"/>
      <c r="Q108" s="883" t="s">
        <v>344</v>
      </c>
      <c r="R108" s="883"/>
      <c r="S108" s="883"/>
      <c r="T108" s="883"/>
      <c r="U108" s="884"/>
      <c r="V108" s="885"/>
      <c r="W108" s="885"/>
      <c r="X108" s="885"/>
      <c r="Y108" s="885"/>
      <c r="Z108" s="885"/>
      <c r="AA108" s="885"/>
      <c r="AB108" s="885"/>
      <c r="AC108" s="885"/>
      <c r="AD108" s="885"/>
      <c r="AE108" s="885"/>
      <c r="AF108" s="886"/>
    </row>
    <row r="109" spans="1:32" ht="36" customHeight="1">
      <c r="A109" s="121" t="s">
        <v>95</v>
      </c>
      <c r="B109" s="887" t="s">
        <v>470</v>
      </c>
      <c r="C109" s="888"/>
      <c r="D109" s="888"/>
      <c r="E109" s="888"/>
      <c r="F109" s="888"/>
      <c r="G109" s="888"/>
      <c r="H109" s="888"/>
      <c r="I109" s="888"/>
      <c r="J109" s="888"/>
      <c r="K109" s="888"/>
      <c r="L109" s="889"/>
      <c r="M109" s="882"/>
      <c r="N109" s="882"/>
      <c r="O109" s="882"/>
      <c r="P109" s="882"/>
      <c r="Q109" s="883" t="s">
        <v>330</v>
      </c>
      <c r="R109" s="883"/>
      <c r="S109" s="883"/>
      <c r="T109" s="883"/>
      <c r="U109" s="884"/>
      <c r="V109" s="885"/>
      <c r="W109" s="885"/>
      <c r="X109" s="885"/>
      <c r="Y109" s="885"/>
      <c r="Z109" s="885"/>
      <c r="AA109" s="885"/>
      <c r="AB109" s="885"/>
      <c r="AC109" s="885"/>
      <c r="AD109" s="885"/>
      <c r="AE109" s="885"/>
      <c r="AF109" s="886"/>
    </row>
    <row r="110" spans="1:32" ht="26.25" customHeight="1">
      <c r="A110" s="121" t="s">
        <v>96</v>
      </c>
      <c r="B110" s="887" t="s">
        <v>480</v>
      </c>
      <c r="C110" s="888"/>
      <c r="D110" s="888"/>
      <c r="E110" s="888"/>
      <c r="F110" s="888"/>
      <c r="G110" s="888"/>
      <c r="H110" s="888"/>
      <c r="I110" s="888"/>
      <c r="J110" s="888"/>
      <c r="K110" s="888"/>
      <c r="L110" s="889"/>
      <c r="M110" s="882"/>
      <c r="N110" s="882"/>
      <c r="O110" s="882"/>
      <c r="P110" s="882"/>
      <c r="Q110" s="883" t="s">
        <v>344</v>
      </c>
      <c r="R110" s="883"/>
      <c r="S110" s="883"/>
      <c r="T110" s="883"/>
      <c r="U110" s="884"/>
      <c r="V110" s="885"/>
      <c r="W110" s="885"/>
      <c r="X110" s="885"/>
      <c r="Y110" s="885"/>
      <c r="Z110" s="885"/>
      <c r="AA110" s="885"/>
      <c r="AB110" s="885"/>
      <c r="AC110" s="885"/>
      <c r="AD110" s="885"/>
      <c r="AE110" s="885"/>
      <c r="AF110" s="886"/>
    </row>
    <row r="111" spans="1:32" ht="45" customHeight="1">
      <c r="A111" s="121" t="s">
        <v>97</v>
      </c>
      <c r="B111" s="887" t="s">
        <v>577</v>
      </c>
      <c r="C111" s="888"/>
      <c r="D111" s="888"/>
      <c r="E111" s="888"/>
      <c r="F111" s="888"/>
      <c r="G111" s="888"/>
      <c r="H111" s="888"/>
      <c r="I111" s="888"/>
      <c r="J111" s="888"/>
      <c r="K111" s="888"/>
      <c r="L111" s="889"/>
      <c r="M111" s="882"/>
      <c r="N111" s="882"/>
      <c r="O111" s="882"/>
      <c r="P111" s="882"/>
      <c r="Q111" s="883" t="s">
        <v>344</v>
      </c>
      <c r="R111" s="883"/>
      <c r="S111" s="883"/>
      <c r="T111" s="883"/>
      <c r="U111" s="884"/>
      <c r="V111" s="885"/>
      <c r="W111" s="885"/>
      <c r="X111" s="885"/>
      <c r="Y111" s="885"/>
      <c r="Z111" s="885"/>
      <c r="AA111" s="885"/>
      <c r="AB111" s="885"/>
      <c r="AC111" s="885"/>
      <c r="AD111" s="885"/>
      <c r="AE111" s="885"/>
      <c r="AF111" s="886"/>
    </row>
    <row r="112" spans="1:32" ht="26.25" customHeight="1">
      <c r="A112" s="121" t="s">
        <v>98</v>
      </c>
      <c r="B112" s="887" t="s">
        <v>481</v>
      </c>
      <c r="C112" s="888"/>
      <c r="D112" s="888"/>
      <c r="E112" s="888"/>
      <c r="F112" s="888"/>
      <c r="G112" s="888"/>
      <c r="H112" s="888"/>
      <c r="I112" s="888"/>
      <c r="J112" s="888"/>
      <c r="K112" s="888"/>
      <c r="L112" s="889"/>
      <c r="M112" s="882"/>
      <c r="N112" s="882"/>
      <c r="O112" s="882"/>
      <c r="P112" s="882"/>
      <c r="Q112" s="883" t="s">
        <v>344</v>
      </c>
      <c r="R112" s="883"/>
      <c r="S112" s="883"/>
      <c r="T112" s="883"/>
      <c r="U112" s="884"/>
      <c r="V112" s="885"/>
      <c r="W112" s="885"/>
      <c r="X112" s="885"/>
      <c r="Y112" s="885"/>
      <c r="Z112" s="885"/>
      <c r="AA112" s="885"/>
      <c r="AB112" s="885"/>
      <c r="AC112" s="885"/>
      <c r="AD112" s="885"/>
      <c r="AE112" s="885"/>
      <c r="AF112" s="886"/>
    </row>
    <row r="113" spans="1:34" ht="36" customHeight="1">
      <c r="A113" s="121" t="s">
        <v>99</v>
      </c>
      <c r="B113" s="887" t="s">
        <v>629</v>
      </c>
      <c r="C113" s="888"/>
      <c r="D113" s="888"/>
      <c r="E113" s="888"/>
      <c r="F113" s="888"/>
      <c r="G113" s="888"/>
      <c r="H113" s="888"/>
      <c r="I113" s="888"/>
      <c r="J113" s="888"/>
      <c r="K113" s="888"/>
      <c r="L113" s="889"/>
      <c r="M113" s="882"/>
      <c r="N113" s="882"/>
      <c r="O113" s="882"/>
      <c r="P113" s="882"/>
      <c r="Q113" s="883" t="s">
        <v>576</v>
      </c>
      <c r="R113" s="883"/>
      <c r="S113" s="883"/>
      <c r="T113" s="883"/>
      <c r="U113" s="884"/>
      <c r="V113" s="885"/>
      <c r="W113" s="885"/>
      <c r="X113" s="885"/>
      <c r="Y113" s="885"/>
      <c r="Z113" s="885"/>
      <c r="AA113" s="885"/>
      <c r="AB113" s="885"/>
      <c r="AC113" s="885"/>
      <c r="AD113" s="885"/>
      <c r="AE113" s="885"/>
      <c r="AF113" s="886"/>
    </row>
    <row r="114" spans="1:34" ht="37.5" customHeight="1">
      <c r="A114" s="121" t="s">
        <v>186</v>
      </c>
      <c r="B114" s="887" t="s">
        <v>628</v>
      </c>
      <c r="C114" s="888"/>
      <c r="D114" s="888"/>
      <c r="E114" s="888"/>
      <c r="F114" s="888"/>
      <c r="G114" s="888"/>
      <c r="H114" s="888"/>
      <c r="I114" s="888"/>
      <c r="J114" s="888"/>
      <c r="K114" s="888"/>
      <c r="L114" s="889"/>
      <c r="M114" s="882"/>
      <c r="N114" s="882"/>
      <c r="O114" s="882"/>
      <c r="P114" s="882"/>
      <c r="Q114" s="883" t="s">
        <v>576</v>
      </c>
      <c r="R114" s="883"/>
      <c r="S114" s="883"/>
      <c r="T114" s="883"/>
      <c r="U114" s="884"/>
      <c r="V114" s="885"/>
      <c r="W114" s="885"/>
      <c r="X114" s="885"/>
      <c r="Y114" s="885"/>
      <c r="Z114" s="885"/>
      <c r="AA114" s="885"/>
      <c r="AB114" s="885"/>
      <c r="AC114" s="885"/>
      <c r="AD114" s="885"/>
      <c r="AE114" s="885"/>
      <c r="AF114" s="886"/>
    </row>
    <row r="115" spans="1:34" ht="36.75" customHeight="1">
      <c r="A115" s="121" t="s">
        <v>518</v>
      </c>
      <c r="B115" s="887" t="s">
        <v>476</v>
      </c>
      <c r="C115" s="888"/>
      <c r="D115" s="888"/>
      <c r="E115" s="888"/>
      <c r="F115" s="888"/>
      <c r="G115" s="888"/>
      <c r="H115" s="888"/>
      <c r="I115" s="888"/>
      <c r="J115" s="888"/>
      <c r="K115" s="888"/>
      <c r="L115" s="889"/>
      <c r="M115" s="902"/>
      <c r="N115" s="902"/>
      <c r="O115" s="902"/>
      <c r="P115" s="902"/>
      <c r="Q115" s="903" t="s">
        <v>576</v>
      </c>
      <c r="R115" s="903"/>
      <c r="S115" s="903"/>
      <c r="T115" s="903"/>
      <c r="U115" s="904"/>
      <c r="V115" s="905"/>
      <c r="W115" s="905"/>
      <c r="X115" s="905"/>
      <c r="Y115" s="905"/>
      <c r="Z115" s="905"/>
      <c r="AA115" s="905"/>
      <c r="AB115" s="905"/>
      <c r="AC115" s="905"/>
      <c r="AD115" s="905"/>
      <c r="AE115" s="905"/>
      <c r="AF115" s="906"/>
    </row>
    <row r="116" spans="1:34" ht="43.5" customHeight="1">
      <c r="A116" s="121" t="s">
        <v>623</v>
      </c>
      <c r="B116" s="887" t="s">
        <v>474</v>
      </c>
      <c r="C116" s="888"/>
      <c r="D116" s="888"/>
      <c r="E116" s="888"/>
      <c r="F116" s="888"/>
      <c r="G116" s="888"/>
      <c r="H116" s="888"/>
      <c r="I116" s="888"/>
      <c r="J116" s="888"/>
      <c r="K116" s="888"/>
      <c r="L116" s="889"/>
      <c r="M116" s="902"/>
      <c r="N116" s="902"/>
      <c r="O116" s="902"/>
      <c r="P116" s="902"/>
      <c r="Q116" s="903" t="s">
        <v>344</v>
      </c>
      <c r="R116" s="903"/>
      <c r="S116" s="903"/>
      <c r="T116" s="903"/>
      <c r="U116" s="904"/>
      <c r="V116" s="905"/>
      <c r="W116" s="905"/>
      <c r="X116" s="905"/>
      <c r="Y116" s="905"/>
      <c r="Z116" s="905"/>
      <c r="AA116" s="905"/>
      <c r="AB116" s="905"/>
      <c r="AC116" s="905"/>
      <c r="AD116" s="905"/>
      <c r="AE116" s="905"/>
      <c r="AF116" s="906"/>
    </row>
    <row r="117" spans="1:34" ht="26.25" customHeight="1">
      <c r="A117" s="121" t="s">
        <v>624</v>
      </c>
      <c r="B117" s="887" t="s">
        <v>626</v>
      </c>
      <c r="C117" s="888"/>
      <c r="D117" s="888"/>
      <c r="E117" s="888"/>
      <c r="F117" s="888"/>
      <c r="G117" s="888"/>
      <c r="H117" s="888"/>
      <c r="I117" s="888"/>
      <c r="J117" s="888"/>
      <c r="K117" s="888"/>
      <c r="L117" s="889"/>
      <c r="M117" s="902"/>
      <c r="N117" s="902"/>
      <c r="O117" s="902"/>
      <c r="P117" s="902"/>
      <c r="Q117" s="903" t="s">
        <v>630</v>
      </c>
      <c r="R117" s="903"/>
      <c r="S117" s="903"/>
      <c r="T117" s="903"/>
      <c r="U117" s="904"/>
      <c r="V117" s="905"/>
      <c r="W117" s="905"/>
      <c r="X117" s="905"/>
      <c r="Y117" s="905"/>
      <c r="Z117" s="905"/>
      <c r="AA117" s="905"/>
      <c r="AB117" s="905"/>
      <c r="AC117" s="905"/>
      <c r="AD117" s="905"/>
      <c r="AE117" s="905"/>
      <c r="AF117" s="906"/>
    </row>
    <row r="118" spans="1:34" ht="26.25" customHeight="1">
      <c r="A118" s="126" t="s">
        <v>625</v>
      </c>
      <c r="B118" s="887" t="s">
        <v>627</v>
      </c>
      <c r="C118" s="888"/>
      <c r="D118" s="888"/>
      <c r="E118" s="888"/>
      <c r="F118" s="888"/>
      <c r="G118" s="888"/>
      <c r="H118" s="888"/>
      <c r="I118" s="888"/>
      <c r="J118" s="888"/>
      <c r="K118" s="888"/>
      <c r="L118" s="889"/>
      <c r="M118" s="902"/>
      <c r="N118" s="902"/>
      <c r="O118" s="902"/>
      <c r="P118" s="902"/>
      <c r="Q118" s="903" t="s">
        <v>576</v>
      </c>
      <c r="R118" s="903"/>
      <c r="S118" s="903"/>
      <c r="T118" s="903"/>
      <c r="U118" s="904"/>
      <c r="V118" s="905"/>
      <c r="W118" s="905"/>
      <c r="X118" s="905"/>
      <c r="Y118" s="905"/>
      <c r="Z118" s="905"/>
      <c r="AA118" s="905"/>
      <c r="AB118" s="905"/>
      <c r="AC118" s="905"/>
      <c r="AD118" s="905"/>
      <c r="AE118" s="905"/>
      <c r="AF118" s="906"/>
    </row>
    <row r="119" spans="1:34" ht="9.75" customHeight="1">
      <c r="A119" s="318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4"/>
      <c r="P119" s="124"/>
      <c r="Q119" s="124"/>
      <c r="R119" s="124"/>
      <c r="S119" s="123"/>
      <c r="T119" s="123"/>
      <c r="U119" s="123"/>
      <c r="V119" s="123"/>
      <c r="W119" s="326"/>
      <c r="X119" s="326"/>
      <c r="Y119" s="326"/>
      <c r="Z119" s="326"/>
      <c r="AA119" s="306"/>
      <c r="AB119" s="306"/>
      <c r="AC119" s="306"/>
      <c r="AD119" s="306"/>
      <c r="AE119" s="306"/>
      <c r="AF119" s="306"/>
    </row>
    <row r="120" spans="1:34" ht="11.25" customHeight="1">
      <c r="A120" s="1026" t="s">
        <v>305</v>
      </c>
      <c r="B120" s="1026"/>
      <c r="C120" s="1026"/>
      <c r="D120" s="1026"/>
      <c r="E120" s="1026"/>
      <c r="F120" s="1026"/>
      <c r="G120" s="1026"/>
      <c r="H120" s="1026"/>
      <c r="I120" s="1026"/>
      <c r="J120" s="1026"/>
      <c r="K120" s="1026"/>
      <c r="L120" s="1026"/>
      <c r="M120" s="1026"/>
      <c r="N120" s="363"/>
      <c r="O120" s="124"/>
      <c r="P120" s="124"/>
      <c r="Q120" s="124"/>
      <c r="R120" s="124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4" ht="39.75" customHeight="1">
      <c r="A121" s="126" t="s">
        <v>5</v>
      </c>
      <c r="B121" s="908" t="s">
        <v>283</v>
      </c>
      <c r="C121" s="909"/>
      <c r="D121" s="909"/>
      <c r="E121" s="909"/>
      <c r="F121" s="909"/>
      <c r="G121" s="909"/>
      <c r="H121" s="909"/>
      <c r="I121" s="909"/>
      <c r="J121" s="909"/>
      <c r="K121" s="909"/>
      <c r="L121" s="910"/>
      <c r="M121" s="911" t="s">
        <v>284</v>
      </c>
      <c r="N121" s="911"/>
      <c r="O121" s="911"/>
      <c r="P121" s="911"/>
      <c r="Q121" s="911" t="s">
        <v>340</v>
      </c>
      <c r="R121" s="911"/>
      <c r="S121" s="911"/>
      <c r="T121" s="911"/>
      <c r="U121" s="909" t="s">
        <v>285</v>
      </c>
      <c r="V121" s="909"/>
      <c r="W121" s="909"/>
      <c r="X121" s="909"/>
      <c r="Y121" s="909"/>
      <c r="Z121" s="909"/>
      <c r="AA121" s="909"/>
      <c r="AB121" s="909"/>
      <c r="AC121" s="909"/>
      <c r="AD121" s="909"/>
      <c r="AE121" s="909"/>
      <c r="AF121" s="910"/>
    </row>
    <row r="122" spans="1:34" s="125" customFormat="1" ht="26.25" customHeight="1">
      <c r="A122" s="121" t="s">
        <v>9</v>
      </c>
      <c r="B122" s="884"/>
      <c r="C122" s="885"/>
      <c r="D122" s="885"/>
      <c r="E122" s="885"/>
      <c r="F122" s="885"/>
      <c r="G122" s="885"/>
      <c r="H122" s="885"/>
      <c r="I122" s="885"/>
      <c r="J122" s="885"/>
      <c r="K122" s="885"/>
      <c r="L122" s="886"/>
      <c r="M122" s="882"/>
      <c r="N122" s="882"/>
      <c r="O122" s="882"/>
      <c r="P122" s="882"/>
      <c r="Q122" s="907"/>
      <c r="R122" s="907"/>
      <c r="S122" s="907"/>
      <c r="T122" s="907"/>
      <c r="U122" s="884"/>
      <c r="V122" s="885"/>
      <c r="W122" s="885"/>
      <c r="X122" s="885"/>
      <c r="Y122" s="885"/>
      <c r="Z122" s="885"/>
      <c r="AA122" s="885"/>
      <c r="AB122" s="885"/>
      <c r="AC122" s="885"/>
      <c r="AD122" s="885"/>
      <c r="AE122" s="885"/>
      <c r="AF122" s="886"/>
      <c r="AG122" s="68"/>
      <c r="AH122" s="68"/>
    </row>
    <row r="123" spans="1:34" s="125" customFormat="1" ht="26.25" customHeight="1">
      <c r="A123" s="121" t="s">
        <v>11</v>
      </c>
      <c r="B123" s="884"/>
      <c r="C123" s="885"/>
      <c r="D123" s="885"/>
      <c r="E123" s="885"/>
      <c r="F123" s="885"/>
      <c r="G123" s="885"/>
      <c r="H123" s="885"/>
      <c r="I123" s="885"/>
      <c r="J123" s="885"/>
      <c r="K123" s="885"/>
      <c r="L123" s="886"/>
      <c r="M123" s="882"/>
      <c r="N123" s="882"/>
      <c r="O123" s="882"/>
      <c r="P123" s="882"/>
      <c r="Q123" s="907"/>
      <c r="R123" s="907"/>
      <c r="S123" s="907"/>
      <c r="T123" s="907"/>
      <c r="U123" s="884"/>
      <c r="V123" s="885"/>
      <c r="W123" s="885"/>
      <c r="X123" s="885"/>
      <c r="Y123" s="885"/>
      <c r="Z123" s="885"/>
      <c r="AA123" s="885"/>
      <c r="AB123" s="885"/>
      <c r="AC123" s="885"/>
      <c r="AD123" s="885"/>
      <c r="AE123" s="885"/>
      <c r="AF123" s="886"/>
      <c r="AG123" s="68"/>
      <c r="AH123" s="68"/>
    </row>
    <row r="124" spans="1:34" s="125" customFormat="1" ht="26.25" customHeight="1">
      <c r="A124" s="298" t="s">
        <v>6</v>
      </c>
      <c r="B124" s="884"/>
      <c r="C124" s="885"/>
      <c r="D124" s="885"/>
      <c r="E124" s="885"/>
      <c r="F124" s="885"/>
      <c r="G124" s="885"/>
      <c r="H124" s="885"/>
      <c r="I124" s="885"/>
      <c r="J124" s="885"/>
      <c r="K124" s="885"/>
      <c r="L124" s="886"/>
      <c r="M124" s="882"/>
      <c r="N124" s="882"/>
      <c r="O124" s="882"/>
      <c r="P124" s="882"/>
      <c r="Q124" s="907"/>
      <c r="R124" s="907"/>
      <c r="S124" s="907"/>
      <c r="T124" s="907"/>
      <c r="U124" s="884"/>
      <c r="V124" s="885"/>
      <c r="W124" s="885"/>
      <c r="X124" s="885"/>
      <c r="Y124" s="885"/>
      <c r="Z124" s="885"/>
      <c r="AA124" s="885"/>
      <c r="AB124" s="885"/>
      <c r="AC124" s="885"/>
      <c r="AD124" s="885"/>
      <c r="AE124" s="885"/>
      <c r="AF124" s="886"/>
    </row>
    <row r="125" spans="1:34" ht="1.1499999999999999" customHeight="1">
      <c r="A125" s="932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  <c r="O125" s="897"/>
      <c r="P125" s="897"/>
      <c r="Q125" s="897"/>
      <c r="R125" s="897"/>
      <c r="S125" s="897"/>
      <c r="T125" s="897"/>
      <c r="U125" s="897"/>
      <c r="V125" s="897"/>
      <c r="W125" s="897"/>
      <c r="X125" s="897"/>
      <c r="Y125" s="897"/>
      <c r="Z125" s="897"/>
      <c r="AA125" s="897"/>
      <c r="AB125" s="897"/>
      <c r="AC125" s="897"/>
      <c r="AD125" s="897"/>
      <c r="AE125" s="897"/>
      <c r="AF125" s="974"/>
    </row>
    <row r="126" spans="1:34" ht="12" customHeight="1">
      <c r="A126" s="933"/>
      <c r="B126" s="934"/>
      <c r="C126" s="934"/>
      <c r="D126" s="934"/>
      <c r="E126" s="934"/>
      <c r="F126" s="934"/>
      <c r="G126" s="934"/>
      <c r="H126" s="934"/>
      <c r="I126" s="934"/>
      <c r="J126" s="934"/>
      <c r="K126" s="934"/>
      <c r="L126" s="934"/>
      <c r="M126" s="934"/>
      <c r="N126" s="934"/>
      <c r="O126" s="934"/>
      <c r="P126" s="934"/>
      <c r="Q126" s="934"/>
      <c r="R126" s="934"/>
      <c r="S126" s="934"/>
      <c r="T126" s="934"/>
      <c r="U126" s="934"/>
      <c r="V126" s="934"/>
      <c r="W126" s="934"/>
      <c r="X126" s="934"/>
      <c r="Y126" s="934"/>
      <c r="Z126" s="934"/>
      <c r="AA126" s="934"/>
      <c r="AB126" s="934"/>
      <c r="AC126" s="934"/>
      <c r="AD126" s="934"/>
      <c r="AE126" s="934"/>
      <c r="AF126" s="952"/>
      <c r="AH126" s="448" t="s">
        <v>703</v>
      </c>
    </row>
    <row r="127" spans="1:34" s="115" customFormat="1" ht="14.25" customHeight="1">
      <c r="A127" s="931" t="s">
        <v>306</v>
      </c>
      <c r="B127" s="931"/>
      <c r="C127" s="931"/>
      <c r="D127" s="931"/>
      <c r="E127" s="931"/>
      <c r="F127" s="931"/>
      <c r="G127" s="931"/>
      <c r="H127" s="931"/>
      <c r="I127" s="931"/>
      <c r="J127" s="931"/>
      <c r="K127" s="931"/>
      <c r="L127" s="931"/>
      <c r="M127" s="931"/>
      <c r="N127" s="931"/>
      <c r="O127" s="931"/>
      <c r="P127" s="931"/>
      <c r="Q127" s="931"/>
      <c r="R127" s="931"/>
      <c r="S127" s="931"/>
      <c r="T127" s="931"/>
      <c r="U127" s="931"/>
      <c r="V127" s="931"/>
      <c r="W127" s="931"/>
      <c r="X127" s="931"/>
      <c r="Y127" s="931"/>
      <c r="Z127" s="931"/>
      <c r="AA127" s="931"/>
      <c r="AB127" s="931"/>
      <c r="AC127" s="931"/>
      <c r="AD127" s="931"/>
      <c r="AE127" s="931"/>
      <c r="AF127" s="931"/>
      <c r="AG127" s="478"/>
      <c r="AH127" s="457" t="s">
        <v>704</v>
      </c>
    </row>
    <row r="128" spans="1:34" s="115" customFormat="1" ht="2.2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1030"/>
      <c r="AH128" s="1030"/>
    </row>
    <row r="129" spans="1:34" s="129" customFormat="1" ht="9.75" customHeight="1">
      <c r="A129" s="898" t="s">
        <v>203</v>
      </c>
      <c r="B129" s="898"/>
      <c r="C129" s="898"/>
      <c r="D129" s="898"/>
      <c r="E129" s="898"/>
      <c r="F129" s="898"/>
      <c r="G129" s="898"/>
      <c r="H129" s="898" t="s">
        <v>204</v>
      </c>
      <c r="I129" s="898"/>
      <c r="J129" s="898"/>
      <c r="K129" s="898"/>
      <c r="L129" s="898"/>
      <c r="M129" s="898"/>
      <c r="N129" s="898"/>
      <c r="O129" s="898" t="s">
        <v>205</v>
      </c>
      <c r="P129" s="898"/>
      <c r="Q129" s="898"/>
      <c r="R129" s="898"/>
      <c r="S129" s="898"/>
      <c r="T129" s="898"/>
      <c r="U129" s="898"/>
      <c r="V129" s="898"/>
      <c r="W129" s="893" t="s">
        <v>206</v>
      </c>
      <c r="X129" s="894"/>
      <c r="Y129" s="894"/>
      <c r="Z129" s="894"/>
      <c r="AA129" s="894"/>
      <c r="AB129" s="894"/>
      <c r="AC129" s="894"/>
      <c r="AD129" s="894"/>
      <c r="AE129" s="894"/>
      <c r="AF129" s="896"/>
      <c r="AG129" s="1030"/>
      <c r="AH129" s="1030"/>
    </row>
    <row r="130" spans="1:34" ht="15" customHeight="1">
      <c r="A130" s="913" t="s">
        <v>70</v>
      </c>
      <c r="B130" s="913"/>
      <c r="C130" s="913"/>
      <c r="D130" s="913"/>
      <c r="E130" s="913"/>
      <c r="F130" s="913"/>
      <c r="G130" s="913"/>
      <c r="H130" s="890" t="s">
        <v>86</v>
      </c>
      <c r="I130" s="891"/>
      <c r="J130" s="891"/>
      <c r="K130" s="891"/>
      <c r="L130" s="891"/>
      <c r="M130" s="891"/>
      <c r="N130" s="900"/>
      <c r="O130" s="890"/>
      <c r="P130" s="891"/>
      <c r="Q130" s="891"/>
      <c r="R130" s="891"/>
      <c r="S130" s="891"/>
      <c r="T130" s="891"/>
      <c r="U130" s="891"/>
      <c r="V130" s="900"/>
      <c r="W130" s="890"/>
      <c r="X130" s="891"/>
      <c r="Y130" s="891"/>
      <c r="Z130" s="891"/>
      <c r="AA130" s="891"/>
      <c r="AB130" s="891"/>
      <c r="AC130" s="891"/>
      <c r="AD130" s="891"/>
      <c r="AE130" s="891"/>
      <c r="AF130" s="900"/>
      <c r="AG130" s="1030"/>
      <c r="AH130" s="1030"/>
    </row>
    <row r="131" spans="1:34" s="133" customFormat="1" ht="12.75" customHeight="1">
      <c r="A131" s="893" t="s">
        <v>210</v>
      </c>
      <c r="B131" s="894"/>
      <c r="C131" s="894"/>
      <c r="D131" s="894"/>
      <c r="E131" s="894"/>
      <c r="F131" s="894"/>
      <c r="G131" s="896"/>
      <c r="H131" s="130" t="s">
        <v>209</v>
      </c>
      <c r="I131" s="131"/>
      <c r="J131" s="131"/>
      <c r="K131" s="131"/>
      <c r="L131" s="131"/>
      <c r="M131" s="131"/>
      <c r="N131" s="132"/>
      <c r="O131" s="893" t="s">
        <v>208</v>
      </c>
      <c r="P131" s="894"/>
      <c r="Q131" s="894"/>
      <c r="R131" s="894"/>
      <c r="S131" s="894"/>
      <c r="T131" s="894"/>
      <c r="U131" s="894"/>
      <c r="V131" s="896"/>
      <c r="W131" s="893" t="s">
        <v>308</v>
      </c>
      <c r="X131" s="894"/>
      <c r="Y131" s="894"/>
      <c r="Z131" s="894"/>
      <c r="AA131" s="894"/>
      <c r="AB131" s="894"/>
      <c r="AC131" s="894"/>
      <c r="AD131" s="894"/>
      <c r="AE131" s="894"/>
      <c r="AF131" s="896"/>
      <c r="AG131" s="1030"/>
      <c r="AH131" s="1030"/>
    </row>
    <row r="132" spans="1:34" ht="15" customHeight="1">
      <c r="A132" s="890"/>
      <c r="B132" s="891"/>
      <c r="C132" s="891"/>
      <c r="D132" s="891"/>
      <c r="E132" s="891"/>
      <c r="F132" s="891"/>
      <c r="G132" s="900"/>
      <c r="H132" s="890"/>
      <c r="I132" s="891"/>
      <c r="J132" s="891"/>
      <c r="K132" s="891"/>
      <c r="L132" s="891"/>
      <c r="M132" s="891"/>
      <c r="N132" s="900"/>
      <c r="O132" s="890"/>
      <c r="P132" s="891"/>
      <c r="Q132" s="891"/>
      <c r="R132" s="891"/>
      <c r="S132" s="891"/>
      <c r="T132" s="891"/>
      <c r="U132" s="891"/>
      <c r="V132" s="900"/>
      <c r="W132" s="890"/>
      <c r="X132" s="891"/>
      <c r="Y132" s="891"/>
      <c r="Z132" s="891"/>
      <c r="AA132" s="891"/>
      <c r="AB132" s="891"/>
      <c r="AC132" s="891"/>
      <c r="AD132" s="891"/>
      <c r="AE132" s="891"/>
      <c r="AF132" s="900"/>
      <c r="AG132" s="1030"/>
      <c r="AH132" s="1030"/>
    </row>
    <row r="133" spans="1:34" s="134" customFormat="1" ht="11.25" customHeight="1">
      <c r="A133" s="1035" t="s">
        <v>211</v>
      </c>
      <c r="B133" s="1036"/>
      <c r="C133" s="1036"/>
      <c r="D133" s="1036"/>
      <c r="E133" s="1036"/>
      <c r="F133" s="1036"/>
      <c r="G133" s="1037"/>
      <c r="H133" s="1035" t="s">
        <v>212</v>
      </c>
      <c r="I133" s="1036"/>
      <c r="J133" s="1036"/>
      <c r="K133" s="1036"/>
      <c r="L133" s="1036"/>
      <c r="M133" s="1036"/>
      <c r="N133" s="1037"/>
      <c r="O133" s="1038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27"/>
      <c r="AB133" s="1027"/>
      <c r="AC133" s="1027"/>
      <c r="AD133" s="1027"/>
      <c r="AE133" s="1027"/>
      <c r="AF133" s="1027"/>
      <c r="AG133" s="1031"/>
      <c r="AH133" s="1031"/>
    </row>
    <row r="134" spans="1:34" s="135" customFormat="1" ht="15" customHeight="1">
      <c r="A134" s="890"/>
      <c r="B134" s="891"/>
      <c r="C134" s="891"/>
      <c r="D134" s="891"/>
      <c r="E134" s="891"/>
      <c r="F134" s="891"/>
      <c r="G134" s="900"/>
      <c r="H134" s="890"/>
      <c r="I134" s="891"/>
      <c r="J134" s="891"/>
      <c r="K134" s="891"/>
      <c r="L134" s="891"/>
      <c r="M134" s="891"/>
      <c r="N134" s="900"/>
      <c r="O134" s="949"/>
      <c r="P134" s="950"/>
      <c r="Q134" s="950"/>
      <c r="R134" s="950"/>
      <c r="S134" s="950"/>
      <c r="T134" s="950"/>
      <c r="U134" s="950"/>
      <c r="V134" s="950"/>
      <c r="W134" s="950"/>
      <c r="X134" s="950"/>
      <c r="Y134" s="950"/>
      <c r="Z134" s="950"/>
      <c r="AA134" s="950"/>
      <c r="AB134" s="950"/>
      <c r="AC134" s="950"/>
      <c r="AD134" s="950"/>
      <c r="AE134" s="950"/>
      <c r="AF134" s="950"/>
      <c r="AG134" s="1031"/>
      <c r="AH134" s="1031"/>
    </row>
    <row r="135" spans="1:34" s="129" customFormat="1" ht="3" customHeight="1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295"/>
      <c r="M135" s="295"/>
      <c r="N135" s="295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031"/>
      <c r="AH135" s="1031"/>
    </row>
    <row r="136" spans="1:34" s="129" customFormat="1" ht="15" customHeight="1">
      <c r="A136" s="563" t="s">
        <v>803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032" t="s">
        <v>86</v>
      </c>
      <c r="L136" s="1033"/>
      <c r="M136" s="1034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9"/>
      <c r="AH136" s="139"/>
    </row>
    <row r="137" spans="1:34" ht="3" customHeight="1">
      <c r="A137" s="140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142"/>
      <c r="N137" s="142"/>
      <c r="O137" s="58"/>
      <c r="AG137" s="139"/>
      <c r="AH137" s="139"/>
    </row>
    <row r="138" spans="1:34" ht="2.2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39"/>
      <c r="AH138" s="139"/>
    </row>
    <row r="139" spans="1:34" s="115" customFormat="1" ht="25.5" customHeight="1">
      <c r="A139" s="897" t="s">
        <v>877</v>
      </c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  <c r="O139" s="897"/>
      <c r="P139" s="897"/>
      <c r="Q139" s="897"/>
      <c r="R139" s="897"/>
      <c r="S139" s="897"/>
      <c r="T139" s="897"/>
      <c r="U139" s="897"/>
      <c r="V139" s="897"/>
      <c r="W139" s="897"/>
      <c r="X139" s="897"/>
      <c r="Y139" s="897"/>
      <c r="Z139" s="897"/>
      <c r="AA139" s="897"/>
      <c r="AB139" s="897"/>
      <c r="AC139" s="897"/>
      <c r="AD139" s="897"/>
      <c r="AE139" s="897"/>
      <c r="AF139" s="897"/>
      <c r="AG139" s="139"/>
      <c r="AH139" s="139"/>
    </row>
    <row r="140" spans="1:34" s="115" customFormat="1" ht="2.2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139"/>
      <c r="AH140" s="139"/>
    </row>
    <row r="141" spans="1:34" s="129" customFormat="1" ht="9.75" customHeight="1">
      <c r="A141" s="898" t="s">
        <v>311</v>
      </c>
      <c r="B141" s="898"/>
      <c r="C141" s="898"/>
      <c r="D141" s="898"/>
      <c r="E141" s="898"/>
      <c r="F141" s="898"/>
      <c r="G141" s="898"/>
      <c r="H141" s="898" t="s">
        <v>312</v>
      </c>
      <c r="I141" s="898"/>
      <c r="J141" s="898"/>
      <c r="K141" s="898"/>
      <c r="L141" s="898"/>
      <c r="M141" s="898"/>
      <c r="N141" s="898"/>
      <c r="O141" s="898" t="s">
        <v>313</v>
      </c>
      <c r="P141" s="898"/>
      <c r="Q141" s="898"/>
      <c r="R141" s="898"/>
      <c r="S141" s="898"/>
      <c r="T141" s="898"/>
      <c r="U141" s="898"/>
      <c r="V141" s="898"/>
      <c r="W141" s="893" t="s">
        <v>314</v>
      </c>
      <c r="X141" s="894"/>
      <c r="Y141" s="894"/>
      <c r="Z141" s="894"/>
      <c r="AA141" s="894"/>
      <c r="AB141" s="894"/>
      <c r="AC141" s="894"/>
      <c r="AD141" s="894"/>
      <c r="AE141" s="894"/>
      <c r="AF141" s="896"/>
      <c r="AG141" s="139"/>
      <c r="AH141" s="139"/>
    </row>
    <row r="142" spans="1:34" ht="15" customHeight="1">
      <c r="A142" s="913" t="s">
        <v>70</v>
      </c>
      <c r="B142" s="913"/>
      <c r="C142" s="913"/>
      <c r="D142" s="913"/>
      <c r="E142" s="913"/>
      <c r="F142" s="913"/>
      <c r="G142" s="913"/>
      <c r="H142" s="895" t="s">
        <v>86</v>
      </c>
      <c r="I142" s="895"/>
      <c r="J142" s="895"/>
      <c r="K142" s="895"/>
      <c r="L142" s="895"/>
      <c r="M142" s="895"/>
      <c r="N142" s="895"/>
      <c r="O142" s="895"/>
      <c r="P142" s="895"/>
      <c r="Q142" s="895"/>
      <c r="R142" s="895"/>
      <c r="S142" s="895"/>
      <c r="T142" s="895"/>
      <c r="U142" s="895"/>
      <c r="V142" s="895"/>
      <c r="W142" s="890"/>
      <c r="X142" s="891"/>
      <c r="Y142" s="891"/>
      <c r="Z142" s="891"/>
      <c r="AA142" s="891"/>
      <c r="AB142" s="891"/>
      <c r="AC142" s="891"/>
      <c r="AD142" s="891"/>
      <c r="AE142" s="891"/>
      <c r="AF142" s="900"/>
      <c r="AG142" s="139"/>
      <c r="AH142" s="139"/>
    </row>
    <row r="143" spans="1:34" s="133" customFormat="1" ht="12.75" customHeight="1">
      <c r="A143" s="893" t="s">
        <v>315</v>
      </c>
      <c r="B143" s="894"/>
      <c r="C143" s="894"/>
      <c r="D143" s="894"/>
      <c r="E143" s="894"/>
      <c r="F143" s="894"/>
      <c r="G143" s="896"/>
      <c r="H143" s="893" t="s">
        <v>316</v>
      </c>
      <c r="I143" s="894"/>
      <c r="J143" s="894"/>
      <c r="K143" s="894"/>
      <c r="L143" s="894"/>
      <c r="M143" s="894"/>
      <c r="N143" s="894"/>
      <c r="O143" s="893" t="s">
        <v>307</v>
      </c>
      <c r="P143" s="894"/>
      <c r="Q143" s="894"/>
      <c r="R143" s="894"/>
      <c r="S143" s="894"/>
      <c r="T143" s="894"/>
      <c r="U143" s="894"/>
      <c r="V143" s="896"/>
      <c r="W143" s="893" t="s">
        <v>317</v>
      </c>
      <c r="X143" s="894"/>
      <c r="Y143" s="894"/>
      <c r="Z143" s="894"/>
      <c r="AA143" s="894"/>
      <c r="AB143" s="894"/>
      <c r="AC143" s="894"/>
      <c r="AD143" s="894"/>
      <c r="AE143" s="894"/>
      <c r="AF143" s="896"/>
      <c r="AG143" s="139"/>
      <c r="AH143" s="139"/>
    </row>
    <row r="144" spans="1:34" ht="15" customHeight="1">
      <c r="A144" s="890"/>
      <c r="B144" s="891"/>
      <c r="C144" s="891"/>
      <c r="D144" s="891"/>
      <c r="E144" s="891"/>
      <c r="F144" s="891"/>
      <c r="G144" s="900"/>
      <c r="H144" s="890"/>
      <c r="I144" s="891"/>
      <c r="J144" s="891"/>
      <c r="K144" s="891"/>
      <c r="L144" s="891"/>
      <c r="M144" s="891"/>
      <c r="N144" s="891"/>
      <c r="O144" s="890"/>
      <c r="P144" s="891"/>
      <c r="Q144" s="891"/>
      <c r="R144" s="891"/>
      <c r="S144" s="891"/>
      <c r="T144" s="891"/>
      <c r="U144" s="891"/>
      <c r="V144" s="900"/>
      <c r="W144" s="890"/>
      <c r="X144" s="891"/>
      <c r="Y144" s="891"/>
      <c r="Z144" s="891"/>
      <c r="AA144" s="891"/>
      <c r="AB144" s="891"/>
      <c r="AC144" s="891"/>
      <c r="AD144" s="891"/>
      <c r="AE144" s="891"/>
      <c r="AF144" s="900"/>
      <c r="AG144" s="139"/>
      <c r="AH144" s="139"/>
    </row>
    <row r="145" spans="1:34" s="134" customFormat="1" ht="11.25" customHeight="1">
      <c r="A145" s="893" t="s">
        <v>318</v>
      </c>
      <c r="B145" s="894"/>
      <c r="C145" s="894"/>
      <c r="D145" s="894"/>
      <c r="E145" s="894"/>
      <c r="F145" s="894"/>
      <c r="G145" s="896"/>
      <c r="H145" s="893" t="s">
        <v>319</v>
      </c>
      <c r="I145" s="894"/>
      <c r="J145" s="894"/>
      <c r="K145" s="894"/>
      <c r="L145" s="894"/>
      <c r="M145" s="894"/>
      <c r="N145" s="894"/>
      <c r="O145" s="143"/>
      <c r="P145" s="144"/>
      <c r="Q145" s="144"/>
      <c r="R145" s="144"/>
      <c r="S145" s="899"/>
      <c r="T145" s="899"/>
      <c r="U145" s="899"/>
      <c r="V145" s="899"/>
      <c r="W145" s="899"/>
      <c r="X145" s="899"/>
      <c r="Y145" s="899"/>
      <c r="Z145" s="899"/>
      <c r="AA145" s="899"/>
      <c r="AB145" s="899"/>
      <c r="AC145" s="899"/>
      <c r="AD145" s="899"/>
      <c r="AE145" s="899"/>
      <c r="AF145" s="899"/>
      <c r="AG145" s="139"/>
      <c r="AH145" s="139"/>
    </row>
    <row r="146" spans="1:34" s="135" customFormat="1" ht="15" customHeight="1">
      <c r="A146" s="890"/>
      <c r="B146" s="891"/>
      <c r="C146" s="891"/>
      <c r="D146" s="891"/>
      <c r="E146" s="891"/>
      <c r="F146" s="891"/>
      <c r="G146" s="900"/>
      <c r="H146" s="890"/>
      <c r="I146" s="891"/>
      <c r="J146" s="891"/>
      <c r="K146" s="891"/>
      <c r="L146" s="891"/>
      <c r="M146" s="891"/>
      <c r="N146" s="891"/>
      <c r="O146" s="145"/>
      <c r="P146" s="146"/>
      <c r="Q146" s="146"/>
      <c r="R146" s="146"/>
      <c r="S146" s="1024"/>
      <c r="T146" s="1024"/>
      <c r="U146" s="1024"/>
      <c r="V146" s="1024"/>
      <c r="W146" s="1024"/>
      <c r="X146" s="1024"/>
      <c r="Y146" s="1024"/>
      <c r="Z146" s="1024"/>
      <c r="AA146" s="1024"/>
      <c r="AB146" s="1024"/>
      <c r="AC146" s="1024"/>
      <c r="AD146" s="1024"/>
      <c r="AE146" s="1024"/>
      <c r="AF146" s="1024"/>
      <c r="AG146" s="139"/>
      <c r="AH146" s="139"/>
    </row>
    <row r="147" spans="1:34" ht="2.2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39"/>
      <c r="AH147" s="139"/>
    </row>
    <row r="148" spans="1:34" ht="24" customHeight="1">
      <c r="A148" s="1025" t="s">
        <v>566</v>
      </c>
      <c r="B148" s="1025"/>
      <c r="C148" s="1025"/>
      <c r="D148" s="1025"/>
      <c r="E148" s="1025"/>
      <c r="F148" s="1025"/>
      <c r="G148" s="1025"/>
      <c r="H148" s="1025"/>
      <c r="I148" s="1025"/>
      <c r="J148" s="1025"/>
      <c r="K148" s="1025"/>
      <c r="L148" s="1025"/>
      <c r="M148" s="1025"/>
      <c r="N148" s="1025"/>
      <c r="O148" s="1025"/>
      <c r="P148" s="1025"/>
      <c r="Q148" s="1025"/>
      <c r="R148" s="1025"/>
      <c r="S148" s="1025"/>
      <c r="T148" s="1025"/>
      <c r="U148" s="1025"/>
      <c r="V148" s="1025"/>
      <c r="W148" s="1025"/>
      <c r="X148" s="1025"/>
      <c r="Y148" s="1025"/>
      <c r="Z148" s="1025"/>
      <c r="AA148" s="1025"/>
      <c r="AB148" s="1025"/>
      <c r="AC148" s="1025"/>
      <c r="AD148" s="1025"/>
      <c r="AE148" s="1025"/>
      <c r="AF148" s="1025"/>
      <c r="AG148" s="139"/>
      <c r="AH148" s="139"/>
    </row>
    <row r="149" spans="1:34" ht="13.5" customHeight="1">
      <c r="A149" s="901" t="s">
        <v>5</v>
      </c>
      <c r="B149" s="901" t="s">
        <v>31</v>
      </c>
      <c r="C149" s="901"/>
      <c r="D149" s="901"/>
      <c r="E149" s="901"/>
      <c r="F149" s="901"/>
      <c r="G149" s="901"/>
      <c r="H149" s="901"/>
      <c r="I149" s="901"/>
      <c r="J149" s="901"/>
      <c r="K149" s="901"/>
      <c r="L149" s="921" t="s">
        <v>32</v>
      </c>
      <c r="M149" s="922"/>
      <c r="N149" s="922"/>
      <c r="O149" s="922"/>
      <c r="P149" s="922"/>
      <c r="Q149" s="922"/>
      <c r="R149" s="922"/>
      <c r="S149" s="922"/>
      <c r="T149" s="922"/>
      <c r="U149" s="922"/>
      <c r="V149" s="922"/>
      <c r="W149" s="922"/>
      <c r="X149" s="922"/>
      <c r="Y149" s="923"/>
      <c r="Z149" s="892" t="s">
        <v>841</v>
      </c>
      <c r="AA149" s="892"/>
      <c r="AB149" s="892"/>
      <c r="AC149" s="892"/>
      <c r="AD149" s="892"/>
      <c r="AE149" s="892"/>
      <c r="AF149" s="892"/>
      <c r="AG149" s="139"/>
      <c r="AH149" s="139"/>
    </row>
    <row r="150" spans="1:34" ht="8.25" customHeight="1">
      <c r="A150" s="901"/>
      <c r="B150" s="901" t="s">
        <v>33</v>
      </c>
      <c r="C150" s="901"/>
      <c r="D150" s="901"/>
      <c r="E150" s="901"/>
      <c r="F150" s="901" t="s">
        <v>34</v>
      </c>
      <c r="G150" s="901"/>
      <c r="H150" s="901"/>
      <c r="I150" s="901" t="s">
        <v>35</v>
      </c>
      <c r="J150" s="901"/>
      <c r="K150" s="901"/>
      <c r="L150" s="892" t="s">
        <v>36</v>
      </c>
      <c r="M150" s="892"/>
      <c r="N150" s="892"/>
      <c r="O150" s="892"/>
      <c r="P150" s="892" t="s">
        <v>309</v>
      </c>
      <c r="Q150" s="892"/>
      <c r="R150" s="892"/>
      <c r="S150" s="892"/>
      <c r="T150" s="892"/>
      <c r="U150" s="924" t="s">
        <v>37</v>
      </c>
      <c r="V150" s="925"/>
      <c r="W150" s="925"/>
      <c r="X150" s="925"/>
      <c r="Y150" s="926"/>
      <c r="Z150" s="892"/>
      <c r="AA150" s="892"/>
      <c r="AB150" s="892"/>
      <c r="AC150" s="892"/>
      <c r="AD150" s="892"/>
      <c r="AE150" s="892"/>
      <c r="AF150" s="892"/>
      <c r="AG150" s="139"/>
      <c r="AH150" s="139"/>
    </row>
    <row r="151" spans="1:34" ht="12" customHeight="1">
      <c r="A151" s="901"/>
      <c r="B151" s="901"/>
      <c r="C151" s="901"/>
      <c r="D151" s="901"/>
      <c r="E151" s="901"/>
      <c r="F151" s="901"/>
      <c r="G151" s="901"/>
      <c r="H151" s="901"/>
      <c r="I151" s="901"/>
      <c r="J151" s="901"/>
      <c r="K151" s="901"/>
      <c r="L151" s="892"/>
      <c r="M151" s="892"/>
      <c r="N151" s="892"/>
      <c r="O151" s="892"/>
      <c r="P151" s="892"/>
      <c r="Q151" s="892"/>
      <c r="R151" s="892"/>
      <c r="S151" s="892"/>
      <c r="T151" s="892"/>
      <c r="U151" s="927"/>
      <c r="V151" s="928"/>
      <c r="W151" s="928"/>
      <c r="X151" s="928"/>
      <c r="Y151" s="929"/>
      <c r="Z151" s="892"/>
      <c r="AA151" s="892"/>
      <c r="AB151" s="892"/>
      <c r="AC151" s="892"/>
      <c r="AD151" s="892"/>
      <c r="AE151" s="892"/>
      <c r="AF151" s="892"/>
      <c r="AG151" s="139"/>
      <c r="AH151" s="139"/>
    </row>
    <row r="152" spans="1:34" ht="8.25" customHeight="1">
      <c r="A152" s="305">
        <v>1</v>
      </c>
      <c r="B152" s="912">
        <v>2</v>
      </c>
      <c r="C152" s="912"/>
      <c r="D152" s="912"/>
      <c r="E152" s="912"/>
      <c r="F152" s="912">
        <v>3</v>
      </c>
      <c r="G152" s="912"/>
      <c r="H152" s="912"/>
      <c r="I152" s="912">
        <v>4</v>
      </c>
      <c r="J152" s="912"/>
      <c r="K152" s="912"/>
      <c r="L152" s="918">
        <v>5</v>
      </c>
      <c r="M152" s="919"/>
      <c r="N152" s="919"/>
      <c r="O152" s="920"/>
      <c r="P152" s="912">
        <v>6</v>
      </c>
      <c r="Q152" s="912"/>
      <c r="R152" s="912"/>
      <c r="S152" s="912"/>
      <c r="T152" s="912"/>
      <c r="U152" s="914">
        <v>7</v>
      </c>
      <c r="V152" s="915"/>
      <c r="W152" s="915"/>
      <c r="X152" s="915"/>
      <c r="Y152" s="916"/>
      <c r="Z152" s="917">
        <v>8</v>
      </c>
      <c r="AA152" s="917"/>
      <c r="AB152" s="917"/>
      <c r="AC152" s="917"/>
      <c r="AD152" s="917"/>
      <c r="AE152" s="917"/>
      <c r="AF152" s="917"/>
      <c r="AG152" s="139"/>
      <c r="AH152" s="139"/>
    </row>
    <row r="153" spans="1:34" ht="15.95" customHeight="1">
      <c r="A153" s="126" t="s">
        <v>9</v>
      </c>
      <c r="B153" s="907" t="s">
        <v>86</v>
      </c>
      <c r="C153" s="907"/>
      <c r="D153" s="907"/>
      <c r="E153" s="907"/>
      <c r="F153" s="991"/>
      <c r="G153" s="991"/>
      <c r="H153" s="991"/>
      <c r="I153" s="991"/>
      <c r="J153" s="991"/>
      <c r="K153" s="991"/>
      <c r="L153" s="988"/>
      <c r="M153" s="989"/>
      <c r="N153" s="989"/>
      <c r="O153" s="990"/>
      <c r="P153" s="991"/>
      <c r="Q153" s="991"/>
      <c r="R153" s="991"/>
      <c r="S153" s="991"/>
      <c r="T153" s="991"/>
      <c r="U153" s="984"/>
      <c r="V153" s="985"/>
      <c r="W153" s="985"/>
      <c r="X153" s="985"/>
      <c r="Y153" s="986"/>
      <c r="Z153" s="987"/>
      <c r="AA153" s="987"/>
      <c r="AB153" s="987"/>
      <c r="AC153" s="987"/>
      <c r="AD153" s="987"/>
      <c r="AE153" s="987"/>
      <c r="AF153" s="987"/>
      <c r="AG153" s="139"/>
      <c r="AH153" s="139"/>
    </row>
    <row r="154" spans="1:34" ht="15.95" customHeight="1">
      <c r="A154" s="126" t="s">
        <v>11</v>
      </c>
      <c r="B154" s="907" t="s">
        <v>86</v>
      </c>
      <c r="C154" s="907"/>
      <c r="D154" s="907"/>
      <c r="E154" s="907"/>
      <c r="F154" s="991"/>
      <c r="G154" s="991"/>
      <c r="H154" s="991"/>
      <c r="I154" s="991"/>
      <c r="J154" s="991"/>
      <c r="K154" s="991"/>
      <c r="L154" s="988"/>
      <c r="M154" s="989"/>
      <c r="N154" s="989"/>
      <c r="O154" s="990"/>
      <c r="P154" s="991"/>
      <c r="Q154" s="991"/>
      <c r="R154" s="991"/>
      <c r="S154" s="991"/>
      <c r="T154" s="991"/>
      <c r="U154" s="984"/>
      <c r="V154" s="985"/>
      <c r="W154" s="985"/>
      <c r="X154" s="985"/>
      <c r="Y154" s="986"/>
      <c r="Z154" s="987"/>
      <c r="AA154" s="987"/>
      <c r="AB154" s="987"/>
      <c r="AC154" s="987"/>
      <c r="AD154" s="987"/>
      <c r="AE154" s="987"/>
      <c r="AF154" s="987"/>
      <c r="AG154" s="139"/>
      <c r="AH154" s="139"/>
    </row>
    <row r="155" spans="1:34" s="125" customFormat="1" ht="15.95" customHeight="1">
      <c r="A155" s="298" t="s">
        <v>8</v>
      </c>
      <c r="B155" s="907" t="s">
        <v>86</v>
      </c>
      <c r="C155" s="907"/>
      <c r="D155" s="907"/>
      <c r="E155" s="907"/>
      <c r="F155" s="991"/>
      <c r="G155" s="991"/>
      <c r="H155" s="991"/>
      <c r="I155" s="991"/>
      <c r="J155" s="991"/>
      <c r="K155" s="991"/>
      <c r="L155" s="988"/>
      <c r="M155" s="989"/>
      <c r="N155" s="989"/>
      <c r="O155" s="990"/>
      <c r="P155" s="991"/>
      <c r="Q155" s="991"/>
      <c r="R155" s="991"/>
      <c r="S155" s="991"/>
      <c r="T155" s="991"/>
      <c r="U155" s="984"/>
      <c r="V155" s="985"/>
      <c r="W155" s="985"/>
      <c r="X155" s="985"/>
      <c r="Y155" s="986"/>
      <c r="Z155" s="987"/>
      <c r="AA155" s="987"/>
      <c r="AB155" s="987"/>
      <c r="AC155" s="987"/>
      <c r="AD155" s="987"/>
      <c r="AE155" s="987"/>
      <c r="AF155" s="987"/>
      <c r="AG155" s="346"/>
      <c r="AH155" s="444"/>
    </row>
    <row r="156" spans="1:34" ht="11.25" customHeight="1">
      <c r="AH156" s="448" t="s">
        <v>703</v>
      </c>
    </row>
    <row r="157" spans="1:34" ht="3" customHeight="1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64"/>
      <c r="Q157" s="66"/>
      <c r="R157" s="364"/>
      <c r="S157" s="66"/>
      <c r="T157" s="128"/>
      <c r="U157" s="299"/>
      <c r="V157" s="299"/>
      <c r="W157" s="290"/>
      <c r="X157" s="290"/>
      <c r="Y157" s="290"/>
      <c r="Z157" s="290"/>
      <c r="AA157" s="290"/>
      <c r="AH157" s="565"/>
    </row>
    <row r="158" spans="1:34" ht="15" customHeight="1">
      <c r="A158" s="966" t="s">
        <v>653</v>
      </c>
      <c r="B158" s="966"/>
      <c r="C158" s="966"/>
      <c r="D158" s="966"/>
      <c r="E158" s="966"/>
      <c r="F158" s="966"/>
      <c r="G158" s="966"/>
      <c r="H158" s="966"/>
      <c r="I158" s="966"/>
      <c r="J158" s="966"/>
      <c r="K158" s="966"/>
      <c r="L158" s="966"/>
      <c r="M158" s="966"/>
      <c r="N158" s="966"/>
      <c r="O158" s="966"/>
      <c r="P158" s="64"/>
      <c r="Q158" s="64"/>
      <c r="R158" s="299"/>
      <c r="S158" s="299"/>
      <c r="T158" s="299"/>
      <c r="U158" s="299"/>
      <c r="V158" s="299"/>
      <c r="W158" s="290"/>
      <c r="X158" s="290"/>
      <c r="Y158" s="290"/>
      <c r="Z158" s="290"/>
      <c r="AA158" s="290"/>
      <c r="AH158" s="457" t="s">
        <v>704</v>
      </c>
    </row>
    <row r="159" spans="1:34" ht="1.5" customHeight="1">
      <c r="A159" s="299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299"/>
      <c r="S159" s="299"/>
      <c r="T159" s="299"/>
      <c r="U159" s="299"/>
      <c r="V159" s="299"/>
      <c r="W159" s="290"/>
      <c r="X159" s="290"/>
      <c r="Y159" s="290"/>
      <c r="Z159" s="290"/>
      <c r="AA159" s="290"/>
      <c r="AH159" s="565"/>
    </row>
    <row r="160" spans="1:34" ht="6" customHeight="1">
      <c r="A160" s="1007" t="s">
        <v>654</v>
      </c>
      <c r="B160" s="995"/>
      <c r="C160" s="995"/>
      <c r="D160" s="995"/>
      <c r="E160" s="995"/>
      <c r="F160" s="996"/>
      <c r="G160" s="148"/>
      <c r="H160" s="120"/>
      <c r="I160" s="120"/>
      <c r="J160" s="120"/>
      <c r="K160" s="120"/>
      <c r="L160" s="120"/>
      <c r="M160" s="120"/>
      <c r="N160" s="120"/>
      <c r="O160" s="119"/>
      <c r="P160" s="1007" t="s">
        <v>655</v>
      </c>
      <c r="Q160" s="995"/>
      <c r="R160" s="995"/>
      <c r="S160" s="995"/>
      <c r="T160" s="995"/>
      <c r="U160" s="996"/>
      <c r="V160" s="148"/>
      <c r="W160" s="120"/>
      <c r="X160" s="120"/>
      <c r="Y160" s="120"/>
      <c r="Z160" s="120"/>
      <c r="AA160" s="120"/>
      <c r="AB160" s="120"/>
      <c r="AC160" s="120"/>
      <c r="AD160" s="120"/>
      <c r="AE160" s="995"/>
      <c r="AF160" s="996"/>
      <c r="AH160" s="565"/>
    </row>
    <row r="161" spans="1:34" ht="18" customHeight="1">
      <c r="A161" s="1008"/>
      <c r="B161" s="997"/>
      <c r="C161" s="997"/>
      <c r="D161" s="997"/>
      <c r="E161" s="997"/>
      <c r="F161" s="998"/>
      <c r="G161" s="22"/>
      <c r="H161" s="1004"/>
      <c r="I161" s="1005"/>
      <c r="J161" s="1005"/>
      <c r="K161" s="1005"/>
      <c r="L161" s="1005"/>
      <c r="M161" s="1005"/>
      <c r="N161" s="1006"/>
      <c r="O161" s="116"/>
      <c r="P161" s="1008"/>
      <c r="Q161" s="997"/>
      <c r="R161" s="997"/>
      <c r="S161" s="997"/>
      <c r="T161" s="997"/>
      <c r="U161" s="998"/>
      <c r="V161" s="65"/>
      <c r="W161" s="1004"/>
      <c r="X161" s="1005"/>
      <c r="Y161" s="1005"/>
      <c r="Z161" s="1005"/>
      <c r="AA161" s="1005"/>
      <c r="AB161" s="1005"/>
      <c r="AC161" s="1006"/>
      <c r="AD161" s="22"/>
      <c r="AE161" s="997"/>
      <c r="AF161" s="998"/>
      <c r="AH161" s="565"/>
    </row>
    <row r="162" spans="1:34" ht="4.9000000000000004" customHeight="1">
      <c r="A162" s="1009"/>
      <c r="B162" s="999"/>
      <c r="C162" s="999"/>
      <c r="D162" s="999"/>
      <c r="E162" s="999"/>
      <c r="F162" s="1000"/>
      <c r="G162" s="149"/>
      <c r="H162" s="150"/>
      <c r="I162" s="150"/>
      <c r="J162" s="150"/>
      <c r="K162" s="150"/>
      <c r="L162" s="150"/>
      <c r="M162" s="150"/>
      <c r="N162" s="150"/>
      <c r="O162" s="127"/>
      <c r="P162" s="1009"/>
      <c r="Q162" s="999"/>
      <c r="R162" s="999"/>
      <c r="S162" s="999"/>
      <c r="T162" s="999"/>
      <c r="U162" s="1000"/>
      <c r="V162" s="149"/>
      <c r="W162" s="150"/>
      <c r="X162" s="150"/>
      <c r="Y162" s="150"/>
      <c r="Z162" s="150"/>
      <c r="AA162" s="150"/>
      <c r="AB162" s="150"/>
      <c r="AC162" s="150"/>
      <c r="AD162" s="150"/>
      <c r="AE162" s="999"/>
      <c r="AF162" s="1000"/>
      <c r="AH162" s="565"/>
    </row>
    <row r="163" spans="1:34" ht="4.9000000000000004" customHeight="1">
      <c r="A163" s="299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299"/>
      <c r="S163" s="299"/>
      <c r="T163" s="299"/>
      <c r="U163" s="299"/>
      <c r="V163" s="299"/>
      <c r="W163" s="290"/>
      <c r="X163" s="290"/>
      <c r="Y163" s="290"/>
      <c r="Z163" s="290"/>
      <c r="AA163" s="290"/>
      <c r="AH163" s="565"/>
    </row>
    <row r="164" spans="1:34" ht="24.6" customHeight="1">
      <c r="A164" s="897" t="s">
        <v>656</v>
      </c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  <c r="O164" s="897"/>
      <c r="P164" s="897"/>
      <c r="Q164" s="897"/>
      <c r="R164" s="897"/>
      <c r="S164" s="897"/>
      <c r="T164" s="897"/>
      <c r="U164" s="897"/>
      <c r="V164" s="897"/>
      <c r="W164" s="897"/>
      <c r="X164" s="897"/>
      <c r="Y164" s="897"/>
      <c r="Z164" s="897"/>
      <c r="AA164" s="897"/>
      <c r="AB164" s="897"/>
      <c r="AC164" s="897"/>
      <c r="AD164" s="897"/>
      <c r="AE164" s="897"/>
      <c r="AF164" s="897"/>
      <c r="AH164" s="565"/>
    </row>
    <row r="165" spans="1:34" ht="2.2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</row>
    <row r="166" spans="1:34" ht="34.5" customHeight="1">
      <c r="A166" s="981" t="s">
        <v>485</v>
      </c>
      <c r="B166" s="982"/>
      <c r="C166" s="982"/>
      <c r="D166" s="982"/>
      <c r="E166" s="982"/>
      <c r="F166" s="982"/>
      <c r="G166" s="982"/>
      <c r="H166" s="982"/>
      <c r="I166" s="982"/>
      <c r="J166" s="982"/>
      <c r="K166" s="982"/>
      <c r="L166" s="982"/>
      <c r="M166" s="982"/>
      <c r="N166" s="982"/>
      <c r="O166" s="982"/>
      <c r="P166" s="982"/>
      <c r="Q166" s="982"/>
      <c r="R166" s="982"/>
      <c r="S166" s="982"/>
      <c r="T166" s="982"/>
      <c r="U166" s="982"/>
      <c r="V166" s="982"/>
      <c r="W166" s="982"/>
      <c r="X166" s="982"/>
      <c r="Y166" s="982"/>
      <c r="Z166" s="982"/>
      <c r="AA166" s="982"/>
      <c r="AB166" s="982"/>
      <c r="AC166" s="982"/>
      <c r="AD166" s="982"/>
      <c r="AE166" s="982"/>
      <c r="AF166" s="983"/>
    </row>
    <row r="167" spans="1:34" ht="36" customHeight="1">
      <c r="A167" s="981" t="s">
        <v>657</v>
      </c>
      <c r="B167" s="982"/>
      <c r="C167" s="982"/>
      <c r="D167" s="982"/>
      <c r="E167" s="982"/>
      <c r="F167" s="982"/>
      <c r="G167" s="982"/>
      <c r="H167" s="982"/>
      <c r="I167" s="982"/>
      <c r="J167" s="982"/>
      <c r="K167" s="982"/>
      <c r="L167" s="982"/>
      <c r="M167" s="982"/>
      <c r="N167" s="982"/>
      <c r="O167" s="982"/>
      <c r="P167" s="982"/>
      <c r="Q167" s="982"/>
      <c r="R167" s="982"/>
      <c r="S167" s="982"/>
      <c r="T167" s="982"/>
      <c r="U167" s="982"/>
      <c r="V167" s="982"/>
      <c r="W167" s="982"/>
      <c r="X167" s="982"/>
      <c r="Y167" s="982"/>
      <c r="Z167" s="982"/>
      <c r="AA167" s="984" t="s">
        <v>86</v>
      </c>
      <c r="AB167" s="985"/>
      <c r="AC167" s="985"/>
      <c r="AD167" s="985"/>
      <c r="AE167" s="985"/>
      <c r="AF167" s="986"/>
    </row>
    <row r="168" spans="1:34" ht="36.75" customHeight="1">
      <c r="A168" s="981" t="s">
        <v>658</v>
      </c>
      <c r="B168" s="982"/>
      <c r="C168" s="982"/>
      <c r="D168" s="982"/>
      <c r="E168" s="982"/>
      <c r="F168" s="982"/>
      <c r="G168" s="982"/>
      <c r="H168" s="982"/>
      <c r="I168" s="982"/>
      <c r="J168" s="982"/>
      <c r="K168" s="982"/>
      <c r="L168" s="982"/>
      <c r="M168" s="982"/>
      <c r="N168" s="982"/>
      <c r="O168" s="982"/>
      <c r="P168" s="982"/>
      <c r="Q168" s="982"/>
      <c r="R168" s="982"/>
      <c r="S168" s="982"/>
      <c r="T168" s="982"/>
      <c r="U168" s="982"/>
      <c r="V168" s="982"/>
      <c r="W168" s="982"/>
      <c r="X168" s="982"/>
      <c r="Y168" s="982"/>
      <c r="Z168" s="983"/>
      <c r="AA168" s="1001">
        <f>IF(AA167="NIE","wpisz kwotę",0)</f>
        <v>0</v>
      </c>
      <c r="AB168" s="1002"/>
      <c r="AC168" s="1002"/>
      <c r="AD168" s="1002"/>
      <c r="AE168" s="1002"/>
      <c r="AF168" s="1003"/>
    </row>
    <row r="169" spans="1:34" s="64" customFormat="1" ht="36" customHeight="1">
      <c r="A169" s="981" t="s">
        <v>486</v>
      </c>
      <c r="B169" s="982"/>
      <c r="C169" s="982"/>
      <c r="D169" s="982"/>
      <c r="E169" s="982"/>
      <c r="F169" s="982"/>
      <c r="G169" s="982"/>
      <c r="H169" s="982"/>
      <c r="I169" s="982"/>
      <c r="J169" s="982"/>
      <c r="K169" s="982"/>
      <c r="L169" s="982"/>
      <c r="M169" s="982"/>
      <c r="N169" s="982"/>
      <c r="O169" s="982"/>
      <c r="P169" s="982"/>
      <c r="Q169" s="982"/>
      <c r="R169" s="982"/>
      <c r="S169" s="982"/>
      <c r="T169" s="982"/>
      <c r="U169" s="982"/>
      <c r="V169" s="982"/>
      <c r="W169" s="982"/>
      <c r="X169" s="982"/>
      <c r="Y169" s="982"/>
      <c r="Z169" s="982"/>
      <c r="AA169" s="982"/>
      <c r="AB169" s="982"/>
      <c r="AC169" s="982"/>
      <c r="AD169" s="982"/>
      <c r="AE169" s="982"/>
      <c r="AF169" s="983"/>
    </row>
    <row r="170" spans="1:34" ht="36" customHeight="1">
      <c r="A170" s="981" t="s">
        <v>659</v>
      </c>
      <c r="B170" s="982"/>
      <c r="C170" s="982"/>
      <c r="D170" s="982"/>
      <c r="E170" s="982"/>
      <c r="F170" s="982"/>
      <c r="G170" s="982"/>
      <c r="H170" s="982"/>
      <c r="I170" s="982"/>
      <c r="J170" s="982"/>
      <c r="K170" s="982"/>
      <c r="L170" s="982"/>
      <c r="M170" s="982"/>
      <c r="N170" s="982"/>
      <c r="O170" s="982"/>
      <c r="P170" s="982"/>
      <c r="Q170" s="982"/>
      <c r="R170" s="982"/>
      <c r="S170" s="982"/>
      <c r="T170" s="982"/>
      <c r="U170" s="982"/>
      <c r="V170" s="982"/>
      <c r="W170" s="982"/>
      <c r="X170" s="982"/>
      <c r="Y170" s="982"/>
      <c r="Z170" s="983"/>
      <c r="AA170" s="984" t="s">
        <v>86</v>
      </c>
      <c r="AB170" s="985"/>
      <c r="AC170" s="985"/>
      <c r="AD170" s="985"/>
      <c r="AE170" s="985"/>
      <c r="AF170" s="986"/>
    </row>
    <row r="171" spans="1:34" ht="36.75" customHeight="1">
      <c r="A171" s="981" t="s">
        <v>660</v>
      </c>
      <c r="B171" s="982"/>
      <c r="C171" s="982"/>
      <c r="D171" s="982"/>
      <c r="E171" s="982"/>
      <c r="F171" s="982"/>
      <c r="G171" s="982"/>
      <c r="H171" s="982"/>
      <c r="I171" s="982"/>
      <c r="J171" s="982"/>
      <c r="K171" s="982"/>
      <c r="L171" s="982"/>
      <c r="M171" s="982"/>
      <c r="N171" s="982"/>
      <c r="O171" s="982"/>
      <c r="P171" s="982"/>
      <c r="Q171" s="982"/>
      <c r="R171" s="982"/>
      <c r="S171" s="982"/>
      <c r="T171" s="982"/>
      <c r="U171" s="982"/>
      <c r="V171" s="982"/>
      <c r="W171" s="982"/>
      <c r="X171" s="982"/>
      <c r="Y171" s="982"/>
      <c r="Z171" s="983"/>
      <c r="AA171" s="984" t="s">
        <v>86</v>
      </c>
      <c r="AB171" s="985"/>
      <c r="AC171" s="985"/>
      <c r="AD171" s="985"/>
      <c r="AE171" s="985"/>
      <c r="AF171" s="986"/>
    </row>
    <row r="172" spans="1:34" ht="48" customHeight="1">
      <c r="A172" s="981" t="s">
        <v>661</v>
      </c>
      <c r="B172" s="982"/>
      <c r="C172" s="982"/>
      <c r="D172" s="982"/>
      <c r="E172" s="982"/>
      <c r="F172" s="982"/>
      <c r="G172" s="982"/>
      <c r="H172" s="982"/>
      <c r="I172" s="982"/>
      <c r="J172" s="982"/>
      <c r="K172" s="982"/>
      <c r="L172" s="982"/>
      <c r="M172" s="982"/>
      <c r="N172" s="982"/>
      <c r="O172" s="982"/>
      <c r="P172" s="982"/>
      <c r="Q172" s="982"/>
      <c r="R172" s="982"/>
      <c r="S172" s="982"/>
      <c r="T172" s="982"/>
      <c r="U172" s="982"/>
      <c r="V172" s="982"/>
      <c r="W172" s="982"/>
      <c r="X172" s="982"/>
      <c r="Y172" s="982"/>
      <c r="Z172" s="983"/>
      <c r="AA172" s="992">
        <f>IF(AA170="NIE","wpisz liczbę",IF(AA171="NIE","wpisz liczbę",0))</f>
        <v>0</v>
      </c>
      <c r="AB172" s="993"/>
      <c r="AC172" s="993"/>
      <c r="AD172" s="993"/>
      <c r="AE172" s="993"/>
      <c r="AF172" s="994"/>
    </row>
    <row r="173" spans="1:34" ht="4.5" customHeight="1">
      <c r="A173" s="328"/>
      <c r="B173" s="328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290"/>
      <c r="AC173" s="290"/>
      <c r="AD173" s="290"/>
      <c r="AE173" s="290"/>
      <c r="AF173" s="329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1" zoomScale="115" zoomScaleNormal="100" zoomScaleSheetLayoutView="115" zoomScalePageLayoutView="150" workbookViewId="0">
      <selection activeCell="A51" sqref="A51:S51"/>
    </sheetView>
  </sheetViews>
  <sheetFormatPr defaultColWidth="9.140625" defaultRowHeight="12"/>
  <cols>
    <col min="1" max="1" width="3.28515625" style="68" customWidth="1"/>
    <col min="2" max="2" width="3.140625" style="68" customWidth="1"/>
    <col min="3" max="3" width="2.85546875" style="68" customWidth="1"/>
    <col min="4" max="4" width="3" style="68" customWidth="1"/>
    <col min="5" max="5" width="2.7109375" style="68" customWidth="1"/>
    <col min="6" max="13" width="3" style="68" customWidth="1"/>
    <col min="14" max="15" width="3.28515625" style="68" customWidth="1"/>
    <col min="16" max="17" width="2.85546875" style="68" customWidth="1"/>
    <col min="18" max="18" width="2.5703125" style="68" customWidth="1"/>
    <col min="19" max="19" width="3.140625" style="68" customWidth="1"/>
    <col min="20" max="26" width="3" style="68" customWidth="1"/>
    <col min="27" max="27" width="3.42578125" style="68" customWidth="1"/>
    <col min="28" max="31" width="3" style="68" customWidth="1"/>
    <col min="32" max="34" width="2.85546875" style="68" customWidth="1"/>
    <col min="35" max="35" width="2.7109375" style="68" customWidth="1"/>
    <col min="36" max="36" width="6.7109375" style="68" customWidth="1"/>
    <col min="37" max="37" width="25.42578125" style="68" hidden="1" customWidth="1"/>
    <col min="38" max="38" width="9.140625" style="68"/>
    <col min="39" max="39" width="9.85546875" style="68" bestFit="1" customWidth="1"/>
    <col min="40" max="40" width="10.42578125" style="68" bestFit="1" customWidth="1"/>
    <col min="41" max="16384" width="9.140625" style="68"/>
  </cols>
  <sheetData>
    <row r="1" spans="1:37" ht="16.5" customHeight="1">
      <c r="A1" s="1070" t="s">
        <v>334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0"/>
      <c r="Q1" s="1070"/>
      <c r="R1" s="1070"/>
      <c r="S1" s="1070"/>
      <c r="T1" s="1070"/>
      <c r="U1" s="1070"/>
      <c r="V1" s="1070"/>
      <c r="W1" s="1070"/>
      <c r="X1" s="1070"/>
      <c r="Y1" s="1070"/>
      <c r="Z1" s="1070"/>
      <c r="AA1" s="1070"/>
      <c r="AB1" s="1070"/>
      <c r="AC1" s="1070"/>
      <c r="AD1" s="1070"/>
      <c r="AE1" s="1070"/>
      <c r="AF1" s="1070"/>
      <c r="AG1" s="1070"/>
      <c r="AH1" s="1070"/>
      <c r="AI1" s="1070"/>
    </row>
    <row r="2" spans="1:37" ht="17.100000000000001" customHeight="1">
      <c r="A2" s="732" t="s">
        <v>343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4"/>
      <c r="X2" s="1078"/>
      <c r="Y2" s="1079"/>
      <c r="Z2" s="1080"/>
      <c r="AA2" s="151"/>
      <c r="AB2" s="151"/>
      <c r="AE2" s="151"/>
      <c r="AF2" s="151"/>
      <c r="AG2" s="151"/>
      <c r="AH2" s="151"/>
      <c r="AI2" s="151"/>
    </row>
    <row r="3" spans="1:37" ht="17.100000000000001" customHeight="1">
      <c r="A3" s="64" t="s">
        <v>250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W3" s="151"/>
      <c r="X3" s="151"/>
      <c r="Y3" s="151"/>
      <c r="Z3" s="151"/>
      <c r="AA3" s="151"/>
      <c r="AB3" s="151"/>
      <c r="AC3" s="950" t="s">
        <v>13</v>
      </c>
      <c r="AD3" s="1074"/>
      <c r="AE3" s="298"/>
      <c r="AF3" s="1072" t="s">
        <v>14</v>
      </c>
      <c r="AG3" s="1073"/>
      <c r="AH3" s="126" t="str">
        <f>IF(AE3="x","","x")</f>
        <v>x</v>
      </c>
      <c r="AI3" s="151"/>
    </row>
    <row r="4" spans="1:37" ht="17.100000000000001" customHeight="1">
      <c r="A4" s="64" t="s">
        <v>249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2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</row>
    <row r="5" spans="1:37" ht="24.95" customHeight="1">
      <c r="A5" s="1048" t="s">
        <v>100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6"/>
      <c r="T5" s="911" t="s">
        <v>327</v>
      </c>
      <c r="U5" s="911"/>
      <c r="V5" s="911"/>
      <c r="W5" s="911"/>
      <c r="X5" s="911"/>
      <c r="Y5" s="911"/>
      <c r="Z5" s="911"/>
      <c r="AA5" s="911"/>
      <c r="AB5" s="911" t="s">
        <v>164</v>
      </c>
      <c r="AC5" s="911"/>
      <c r="AD5" s="911"/>
      <c r="AE5" s="911"/>
      <c r="AF5" s="911"/>
      <c r="AG5" s="911"/>
      <c r="AH5" s="911"/>
      <c r="AI5" s="911"/>
    </row>
    <row r="6" spans="1:37" ht="24.95" customHeight="1">
      <c r="A6" s="1041" t="s">
        <v>583</v>
      </c>
      <c r="B6" s="1041"/>
      <c r="C6" s="1041"/>
      <c r="D6" s="1041"/>
      <c r="E6" s="1041"/>
      <c r="F6" s="1041"/>
      <c r="G6" s="1041"/>
      <c r="H6" s="1041"/>
      <c r="I6" s="1041"/>
      <c r="J6" s="1041"/>
      <c r="K6" s="1041"/>
      <c r="L6" s="1041"/>
      <c r="M6" s="1041"/>
      <c r="N6" s="1041"/>
      <c r="O6" s="1041"/>
      <c r="P6" s="1041"/>
      <c r="Q6" s="1041"/>
      <c r="R6" s="1041"/>
      <c r="S6" s="1041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1040"/>
      <c r="AG6" s="1040"/>
      <c r="AH6" s="1040"/>
      <c r="AI6" s="1040"/>
    </row>
    <row r="7" spans="1:37" ht="17.100000000000001" customHeight="1">
      <c r="A7" s="1041" t="s">
        <v>252</v>
      </c>
      <c r="B7" s="1041"/>
      <c r="C7" s="1041"/>
      <c r="D7" s="1041"/>
      <c r="E7" s="1041"/>
      <c r="F7" s="1041"/>
      <c r="G7" s="1041"/>
      <c r="H7" s="1041"/>
      <c r="I7" s="1041"/>
      <c r="J7" s="1041"/>
      <c r="K7" s="1041"/>
      <c r="L7" s="1041"/>
      <c r="M7" s="1041"/>
      <c r="N7" s="1041"/>
      <c r="O7" s="1041"/>
      <c r="P7" s="1041"/>
      <c r="Q7" s="1041"/>
      <c r="R7" s="1041"/>
      <c r="S7" s="1041"/>
      <c r="T7" s="1042">
        <f>SUM(T8:T10)</f>
        <v>0</v>
      </c>
      <c r="U7" s="1042"/>
      <c r="V7" s="1042"/>
      <c r="W7" s="1042"/>
      <c r="X7" s="1042"/>
      <c r="Y7" s="1042"/>
      <c r="Z7" s="1042"/>
      <c r="AA7" s="1042"/>
      <c r="AB7" s="1042">
        <f>SUM(AB8:AB10)</f>
        <v>0</v>
      </c>
      <c r="AC7" s="1042"/>
      <c r="AD7" s="1042"/>
      <c r="AE7" s="1042"/>
      <c r="AF7" s="1042"/>
      <c r="AG7" s="1042"/>
      <c r="AH7" s="1042"/>
      <c r="AI7" s="1042"/>
    </row>
    <row r="8" spans="1:37" ht="17.100000000000001" customHeight="1">
      <c r="A8" s="1039" t="s">
        <v>569</v>
      </c>
      <c r="B8" s="1039"/>
      <c r="C8" s="1039"/>
      <c r="D8" s="1039"/>
      <c r="E8" s="1039"/>
      <c r="F8" s="1039"/>
      <c r="G8" s="1039"/>
      <c r="H8" s="1039"/>
      <c r="I8" s="1039"/>
      <c r="J8" s="1039"/>
      <c r="K8" s="1039"/>
      <c r="L8" s="1039"/>
      <c r="M8" s="1039"/>
      <c r="N8" s="1039"/>
      <c r="O8" s="1039"/>
      <c r="P8" s="1039"/>
      <c r="Q8" s="1039"/>
      <c r="R8" s="1039"/>
      <c r="S8" s="1039"/>
      <c r="T8" s="1040"/>
      <c r="U8" s="1040"/>
      <c r="V8" s="1040"/>
      <c r="W8" s="1040"/>
      <c r="X8" s="1040"/>
      <c r="Y8" s="1040"/>
      <c r="Z8" s="1040"/>
      <c r="AA8" s="1040"/>
      <c r="AB8" s="1040"/>
      <c r="AC8" s="1040"/>
      <c r="AD8" s="1040"/>
      <c r="AE8" s="1040"/>
      <c r="AF8" s="1040"/>
      <c r="AG8" s="1040"/>
      <c r="AH8" s="1040"/>
      <c r="AI8" s="1040"/>
    </row>
    <row r="9" spans="1:37" ht="17.100000000000001" customHeight="1">
      <c r="A9" s="1039" t="s">
        <v>570</v>
      </c>
      <c r="B9" s="1039"/>
      <c r="C9" s="1039"/>
      <c r="D9" s="1039"/>
      <c r="E9" s="1039"/>
      <c r="F9" s="1039"/>
      <c r="G9" s="1039"/>
      <c r="H9" s="1039"/>
      <c r="I9" s="1039"/>
      <c r="J9" s="1039"/>
      <c r="K9" s="1039"/>
      <c r="L9" s="1039"/>
      <c r="M9" s="1039"/>
      <c r="N9" s="1039"/>
      <c r="O9" s="1039"/>
      <c r="P9" s="1039"/>
      <c r="Q9" s="1039"/>
      <c r="R9" s="1039"/>
      <c r="S9" s="1039"/>
      <c r="T9" s="1040"/>
      <c r="U9" s="1040"/>
      <c r="V9" s="1040"/>
      <c r="W9" s="1040"/>
      <c r="X9" s="1040"/>
      <c r="Y9" s="1040"/>
      <c r="Z9" s="1040"/>
      <c r="AA9" s="1040"/>
      <c r="AB9" s="1040"/>
      <c r="AC9" s="1040"/>
      <c r="AD9" s="1040"/>
      <c r="AE9" s="1040"/>
      <c r="AF9" s="1040"/>
      <c r="AG9" s="1040"/>
      <c r="AH9" s="1040"/>
      <c r="AI9" s="1040"/>
    </row>
    <row r="10" spans="1:37" ht="17.100000000000001" customHeight="1">
      <c r="A10" s="1051" t="s">
        <v>568</v>
      </c>
      <c r="B10" s="1051"/>
      <c r="C10" s="1051"/>
      <c r="D10" s="1051"/>
      <c r="E10" s="1051"/>
      <c r="F10" s="1051"/>
      <c r="G10" s="1051"/>
      <c r="H10" s="1051"/>
      <c r="I10" s="1051"/>
      <c r="J10" s="1051"/>
      <c r="K10" s="1051"/>
      <c r="L10" s="1051"/>
      <c r="M10" s="1051"/>
      <c r="N10" s="1051"/>
      <c r="O10" s="1051"/>
      <c r="P10" s="1051"/>
      <c r="Q10" s="1051"/>
      <c r="R10" s="1051"/>
      <c r="S10" s="1051"/>
      <c r="T10" s="1040"/>
      <c r="U10" s="1040"/>
      <c r="V10" s="1040"/>
      <c r="W10" s="1040"/>
      <c r="X10" s="1040"/>
      <c r="Y10" s="1040"/>
      <c r="Z10" s="1040"/>
      <c r="AA10" s="1040"/>
      <c r="AB10" s="1040"/>
      <c r="AC10" s="1040"/>
      <c r="AD10" s="1040"/>
      <c r="AE10" s="1040"/>
      <c r="AF10" s="1040"/>
      <c r="AG10" s="1040"/>
      <c r="AH10" s="1040"/>
      <c r="AI10" s="1040"/>
    </row>
    <row r="11" spans="1:37" ht="17.100000000000001" customHeight="1">
      <c r="A11" s="1041" t="s">
        <v>253</v>
      </c>
      <c r="B11" s="1041"/>
      <c r="C11" s="1041"/>
      <c r="D11" s="1041"/>
      <c r="E11" s="1041"/>
      <c r="F11" s="1041"/>
      <c r="G11" s="1041"/>
      <c r="H11" s="1041"/>
      <c r="I11" s="1041"/>
      <c r="J11" s="1041"/>
      <c r="K11" s="1041"/>
      <c r="L11" s="1041"/>
      <c r="M11" s="1041"/>
      <c r="N11" s="1041"/>
      <c r="O11" s="1041"/>
      <c r="P11" s="1041"/>
      <c r="Q11" s="1041"/>
      <c r="R11" s="1041"/>
      <c r="S11" s="1041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</row>
    <row r="12" spans="1:37" ht="17.100000000000001" customHeight="1">
      <c r="A12" s="1041" t="s">
        <v>254</v>
      </c>
      <c r="B12" s="1041"/>
      <c r="C12" s="1041"/>
      <c r="D12" s="1041"/>
      <c r="E12" s="1041"/>
      <c r="F12" s="1041"/>
      <c r="G12" s="1041"/>
      <c r="H12" s="1041"/>
      <c r="I12" s="1041"/>
      <c r="J12" s="1041"/>
      <c r="K12" s="1041"/>
      <c r="L12" s="1041"/>
      <c r="M12" s="1041"/>
      <c r="N12" s="1041"/>
      <c r="O12" s="1041"/>
      <c r="P12" s="1041"/>
      <c r="Q12" s="1041"/>
      <c r="R12" s="1041"/>
      <c r="S12" s="1041"/>
      <c r="T12" s="1040"/>
      <c r="U12" s="1040"/>
      <c r="V12" s="1040"/>
      <c r="W12" s="1040"/>
      <c r="X12" s="1040"/>
      <c r="Y12" s="1040"/>
      <c r="Z12" s="1040"/>
      <c r="AA12" s="1040"/>
      <c r="AB12" s="1077"/>
      <c r="AC12" s="1077"/>
      <c r="AD12" s="1077"/>
      <c r="AE12" s="1077"/>
      <c r="AF12" s="1077"/>
      <c r="AG12" s="1077"/>
      <c r="AH12" s="1077"/>
      <c r="AI12" s="1077"/>
      <c r="AJ12" s="68" t="s">
        <v>181</v>
      </c>
    </row>
    <row r="13" spans="1:37" ht="17.100000000000001" customHeight="1">
      <c r="A13" s="1041" t="s">
        <v>341</v>
      </c>
      <c r="B13" s="1041"/>
      <c r="C13" s="1041"/>
      <c r="D13" s="1041"/>
      <c r="E13" s="1041"/>
      <c r="F13" s="1041"/>
      <c r="G13" s="1041"/>
      <c r="H13" s="1041"/>
      <c r="I13" s="1041"/>
      <c r="J13" s="1041"/>
      <c r="K13" s="1041"/>
      <c r="L13" s="1041"/>
      <c r="M13" s="1041"/>
      <c r="N13" s="1041"/>
      <c r="O13" s="1041"/>
      <c r="P13" s="1041"/>
      <c r="Q13" s="1041"/>
      <c r="R13" s="1041"/>
      <c r="S13" s="1041"/>
      <c r="T13" s="1042">
        <f>SUM(T6,T7,T11,T12)</f>
        <v>0</v>
      </c>
      <c r="U13" s="1042"/>
      <c r="V13" s="1042"/>
      <c r="W13" s="1042"/>
      <c r="X13" s="1042"/>
      <c r="Y13" s="1042"/>
      <c r="Z13" s="1042"/>
      <c r="AA13" s="1042"/>
      <c r="AB13" s="1042">
        <f>SUM(AB6,AB7,AB11)</f>
        <v>0</v>
      </c>
      <c r="AC13" s="1042"/>
      <c r="AD13" s="1042"/>
      <c r="AE13" s="1042"/>
      <c r="AF13" s="1042"/>
      <c r="AG13" s="1042"/>
      <c r="AH13" s="1042"/>
      <c r="AI13" s="1042"/>
    </row>
    <row r="14" spans="1:37" ht="17.100000000000001" customHeight="1">
      <c r="A14" s="64" t="s">
        <v>310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52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</row>
    <row r="15" spans="1:37" ht="17.100000000000001" customHeight="1">
      <c r="A15" s="1047" t="s">
        <v>554</v>
      </c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1047"/>
      <c r="AF15" s="1047"/>
      <c r="AG15" s="1047"/>
      <c r="AH15" s="1047"/>
      <c r="AI15" s="1047"/>
      <c r="AK15" s="124" t="s">
        <v>86</v>
      </c>
    </row>
    <row r="16" spans="1:37" ht="17.100000000000001" customHeight="1">
      <c r="A16" s="1046" t="s">
        <v>842</v>
      </c>
      <c r="B16" s="1046"/>
      <c r="C16" s="1046"/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  <c r="O16" s="1046"/>
      <c r="P16" s="1046"/>
      <c r="Q16" s="1046"/>
      <c r="R16" s="1046"/>
      <c r="S16" s="1046"/>
      <c r="T16" s="1046"/>
      <c r="U16" s="1046"/>
      <c r="V16" s="1046"/>
      <c r="W16" s="1046"/>
      <c r="X16" s="1046"/>
      <c r="Y16" s="1046"/>
      <c r="Z16" s="1046"/>
      <c r="AA16" s="1046"/>
      <c r="AB16" s="1042">
        <f ca="1">IFERROR(Zal_B_VII_B71!AE5,"")</f>
        <v>0</v>
      </c>
      <c r="AC16" s="1042"/>
      <c r="AD16" s="1042"/>
      <c r="AE16" s="1042"/>
      <c r="AF16" s="1042"/>
      <c r="AG16" s="1042"/>
      <c r="AH16" s="1042"/>
      <c r="AI16" s="1042"/>
      <c r="AK16" s="124" t="s">
        <v>185</v>
      </c>
    </row>
    <row r="17" spans="1:45" ht="24.95" customHeight="1">
      <c r="A17" s="1071" t="s">
        <v>555</v>
      </c>
      <c r="B17" s="1071"/>
      <c r="C17" s="1071"/>
      <c r="D17" s="1071"/>
      <c r="E17" s="1071"/>
      <c r="F17" s="1071"/>
      <c r="G17" s="1071"/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1"/>
      <c r="T17" s="1071"/>
      <c r="U17" s="1071"/>
      <c r="V17" s="1071"/>
      <c r="W17" s="1071"/>
      <c r="X17" s="1071"/>
      <c r="Y17" s="1071"/>
      <c r="Z17" s="1071"/>
      <c r="AA17" s="1071"/>
      <c r="AB17" s="1071"/>
      <c r="AC17" s="1071"/>
      <c r="AD17" s="1071"/>
      <c r="AE17" s="1071"/>
      <c r="AF17" s="1071"/>
      <c r="AG17" s="1071"/>
      <c r="AH17" s="1071"/>
      <c r="AI17" s="1071"/>
      <c r="AK17" s="167">
        <v>500000</v>
      </c>
    </row>
    <row r="18" spans="1:45" ht="17.100000000000001" customHeight="1">
      <c r="A18" s="981" t="s">
        <v>920</v>
      </c>
      <c r="B18" s="982"/>
      <c r="C18" s="982"/>
      <c r="D18" s="982"/>
      <c r="E18" s="982"/>
      <c r="F18" s="982"/>
      <c r="G18" s="982"/>
      <c r="H18" s="982"/>
      <c r="I18" s="982"/>
      <c r="J18" s="982"/>
      <c r="K18" s="982"/>
      <c r="L18" s="982"/>
      <c r="M18" s="982"/>
      <c r="N18" s="982"/>
      <c r="O18" s="982"/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3"/>
      <c r="AB18" s="1043">
        <v>500000</v>
      </c>
      <c r="AC18" s="1044"/>
      <c r="AD18" s="1044"/>
      <c r="AE18" s="1044"/>
      <c r="AF18" s="1044"/>
      <c r="AG18" s="1044"/>
      <c r="AH18" s="1044"/>
      <c r="AI18" s="1045"/>
      <c r="AK18" s="167"/>
    </row>
    <row r="19" spans="1:45" ht="17.100000000000001" customHeight="1">
      <c r="A19" s="1048" t="s">
        <v>556</v>
      </c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50"/>
      <c r="AB19" s="908" t="s">
        <v>165</v>
      </c>
      <c r="AC19" s="909"/>
      <c r="AD19" s="909"/>
      <c r="AE19" s="909"/>
      <c r="AF19" s="909"/>
      <c r="AG19" s="909"/>
      <c r="AH19" s="909"/>
      <c r="AI19" s="910"/>
    </row>
    <row r="20" spans="1:45" s="125" customFormat="1" ht="17.100000000000001" customHeight="1">
      <c r="A20" s="911" t="s">
        <v>557</v>
      </c>
      <c r="B20" s="911"/>
      <c r="C20" s="911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40"/>
      <c r="AC20" s="1040"/>
      <c r="AD20" s="1040"/>
      <c r="AE20" s="1040"/>
      <c r="AF20" s="1040"/>
      <c r="AG20" s="1040"/>
      <c r="AH20" s="1040"/>
      <c r="AI20" s="1040"/>
      <c r="AJ20" s="68"/>
    </row>
    <row r="21" spans="1:45" s="125" customFormat="1" ht="17.100000000000001" customHeight="1">
      <c r="A21" s="911" t="s">
        <v>558</v>
      </c>
      <c r="B21" s="911"/>
      <c r="C21" s="911"/>
      <c r="D21" s="1055"/>
      <c r="E21" s="1055"/>
      <c r="F21" s="1055"/>
      <c r="G21" s="1055"/>
      <c r="H21" s="1055"/>
      <c r="I21" s="1055"/>
      <c r="J21" s="1055"/>
      <c r="K21" s="1055"/>
      <c r="L21" s="1055"/>
      <c r="M21" s="1055"/>
      <c r="N21" s="1055"/>
      <c r="O21" s="1055"/>
      <c r="P21" s="1055"/>
      <c r="Q21" s="1055"/>
      <c r="R21" s="1055"/>
      <c r="S21" s="1055"/>
      <c r="T21" s="1055"/>
      <c r="U21" s="1055"/>
      <c r="V21" s="1055"/>
      <c r="W21" s="1055"/>
      <c r="X21" s="1055"/>
      <c r="Y21" s="1055"/>
      <c r="Z21" s="1055"/>
      <c r="AA21" s="1055"/>
      <c r="AB21" s="1040"/>
      <c r="AC21" s="1040"/>
      <c r="AD21" s="1040"/>
      <c r="AE21" s="1040"/>
      <c r="AF21" s="1040"/>
      <c r="AG21" s="1040"/>
      <c r="AH21" s="1040"/>
      <c r="AI21" s="1040"/>
      <c r="AJ21" s="68"/>
    </row>
    <row r="22" spans="1:45" s="125" customFormat="1" ht="17.100000000000001" customHeight="1">
      <c r="A22" s="911" t="s">
        <v>559</v>
      </c>
      <c r="B22" s="911"/>
      <c r="C22" s="911"/>
      <c r="D22" s="1055"/>
      <c r="E22" s="1055"/>
      <c r="F22" s="1055"/>
      <c r="G22" s="1055"/>
      <c r="H22" s="1055"/>
      <c r="I22" s="1055"/>
      <c r="J22" s="1055"/>
      <c r="K22" s="1055"/>
      <c r="L22" s="1055"/>
      <c r="M22" s="1055"/>
      <c r="N22" s="1055"/>
      <c r="O22" s="1055"/>
      <c r="P22" s="1055"/>
      <c r="Q22" s="1055"/>
      <c r="R22" s="1055"/>
      <c r="S22" s="1055"/>
      <c r="T22" s="1055"/>
      <c r="U22" s="1055"/>
      <c r="V22" s="1055"/>
      <c r="W22" s="1055"/>
      <c r="X22" s="1055"/>
      <c r="Y22" s="1055"/>
      <c r="Z22" s="1055"/>
      <c r="AA22" s="1055"/>
      <c r="AB22" s="1040"/>
      <c r="AC22" s="1040"/>
      <c r="AD22" s="1040"/>
      <c r="AE22" s="1040"/>
      <c r="AF22" s="1040"/>
      <c r="AG22" s="1040"/>
      <c r="AH22" s="1040"/>
      <c r="AI22" s="1040"/>
      <c r="AJ22" s="68"/>
    </row>
    <row r="23" spans="1:45" s="125" customFormat="1" ht="17.100000000000001" customHeight="1">
      <c r="A23" s="987" t="s">
        <v>560</v>
      </c>
      <c r="B23" s="987"/>
      <c r="C23" s="987"/>
      <c r="D23" s="1055"/>
      <c r="E23" s="1055"/>
      <c r="F23" s="1055"/>
      <c r="G23" s="1055"/>
      <c r="H23" s="1055"/>
      <c r="I23" s="1055"/>
      <c r="J23" s="1055"/>
      <c r="K23" s="1055"/>
      <c r="L23" s="1055"/>
      <c r="M23" s="1055"/>
      <c r="N23" s="1055"/>
      <c r="O23" s="1055"/>
      <c r="P23" s="1055"/>
      <c r="Q23" s="1055"/>
      <c r="R23" s="1055"/>
      <c r="S23" s="1055"/>
      <c r="T23" s="1055"/>
      <c r="U23" s="1055"/>
      <c r="V23" s="1055"/>
      <c r="W23" s="1055"/>
      <c r="X23" s="1055"/>
      <c r="Y23" s="1055"/>
      <c r="Z23" s="1055"/>
      <c r="AA23" s="1055"/>
      <c r="AB23" s="1040"/>
      <c r="AC23" s="1040"/>
      <c r="AD23" s="1040"/>
      <c r="AE23" s="1040"/>
      <c r="AF23" s="1040"/>
      <c r="AG23" s="1040"/>
      <c r="AH23" s="1040"/>
      <c r="AI23" s="1040"/>
      <c r="AL23" s="426"/>
      <c r="AM23" s="426"/>
      <c r="AN23" s="426"/>
      <c r="AO23" s="426"/>
      <c r="AP23" s="426"/>
      <c r="AQ23" s="426"/>
      <c r="AR23" s="426"/>
      <c r="AS23" s="426"/>
    </row>
    <row r="24" spans="1:45" ht="23.25" customHeight="1">
      <c r="A24" s="959" t="s">
        <v>561</v>
      </c>
      <c r="B24" s="960"/>
      <c r="C24" s="960"/>
      <c r="D24" s="960"/>
      <c r="E24" s="960"/>
      <c r="F24" s="960"/>
      <c r="G24" s="960"/>
      <c r="H24" s="960"/>
      <c r="I24" s="960"/>
      <c r="J24" s="960"/>
      <c r="K24" s="960"/>
      <c r="L24" s="960"/>
      <c r="M24" s="960"/>
      <c r="N24" s="960"/>
      <c r="O24" s="960"/>
      <c r="P24" s="960"/>
      <c r="Q24" s="960"/>
      <c r="R24" s="960"/>
      <c r="S24" s="960"/>
      <c r="T24" s="960"/>
      <c r="U24" s="960"/>
      <c r="V24" s="960"/>
      <c r="W24" s="960"/>
      <c r="X24" s="960"/>
      <c r="Y24" s="960"/>
      <c r="Z24" s="960"/>
      <c r="AA24" s="960"/>
      <c r="AB24" s="1065">
        <f ca="1">IF(SUM(AB20:OFFSET(Razem_BIV_33_pomoc,-1,27))&gt;AB18,"Przekroczony limit pomocy!",SUM(AB20:OFFSET(Razem_BIV_33_pomoc,-1,27)))</f>
        <v>0</v>
      </c>
      <c r="AC24" s="1066"/>
      <c r="AD24" s="1066"/>
      <c r="AE24" s="1066"/>
      <c r="AF24" s="1066"/>
      <c r="AG24" s="1066"/>
      <c r="AH24" s="1066"/>
      <c r="AI24" s="1067"/>
      <c r="AL24" s="450" t="s">
        <v>703</v>
      </c>
      <c r="AM24" s="426"/>
      <c r="AN24" s="426"/>
      <c r="AO24" s="426"/>
      <c r="AP24" s="426"/>
      <c r="AQ24" s="426"/>
      <c r="AR24" s="426"/>
      <c r="AS24" s="426"/>
    </row>
    <row r="25" spans="1:45" ht="24.95" customHeight="1">
      <c r="A25" s="981" t="s">
        <v>921</v>
      </c>
      <c r="B25" s="982"/>
      <c r="C25" s="982"/>
      <c r="D25" s="982"/>
      <c r="E25" s="982"/>
      <c r="F25" s="982"/>
      <c r="G25" s="982"/>
      <c r="H25" s="982"/>
      <c r="I25" s="982"/>
      <c r="J25" s="982"/>
      <c r="K25" s="982"/>
      <c r="L25" s="982"/>
      <c r="M25" s="982"/>
      <c r="N25" s="982"/>
      <c r="O25" s="982"/>
      <c r="P25" s="982"/>
      <c r="Q25" s="982"/>
      <c r="R25" s="982"/>
      <c r="S25" s="982"/>
      <c r="T25" s="982"/>
      <c r="U25" s="982"/>
      <c r="V25" s="982"/>
      <c r="W25" s="982"/>
      <c r="X25" s="982"/>
      <c r="Y25" s="982"/>
      <c r="Z25" s="982"/>
      <c r="AA25" s="983"/>
      <c r="AB25" s="1065">
        <f ca="1">IFERROR(IF(AB18="ND",IF(AB16&gt;0,AB16,"Nie dotyczy"),IF(SUM(AB18-AB24)&gt;AB16,AB16,SUM(AB18-AB24))),0)</f>
        <v>0</v>
      </c>
      <c r="AC25" s="1066"/>
      <c r="AD25" s="1066"/>
      <c r="AE25" s="1066"/>
      <c r="AF25" s="1066"/>
      <c r="AG25" s="1066"/>
      <c r="AH25" s="1066"/>
      <c r="AI25" s="1067"/>
      <c r="AL25" s="449" t="s">
        <v>704</v>
      </c>
      <c r="AM25" s="426"/>
      <c r="AN25" s="426"/>
      <c r="AO25" s="426"/>
      <c r="AP25" s="426"/>
      <c r="AQ25" s="426"/>
      <c r="AR25" s="426"/>
      <c r="AS25" s="426"/>
    </row>
    <row r="26" spans="1:45" ht="17.100000000000001" customHeight="1">
      <c r="A26" s="962" t="s">
        <v>219</v>
      </c>
      <c r="B26" s="962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962"/>
      <c r="P26" s="962"/>
      <c r="Q26" s="962"/>
      <c r="R26" s="962"/>
      <c r="S26" s="962"/>
      <c r="T26" s="962"/>
      <c r="U26" s="962"/>
      <c r="V26" s="962"/>
      <c r="W26" s="962"/>
      <c r="X26" s="962"/>
      <c r="Y26" s="962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L26" s="426"/>
      <c r="AM26" s="426"/>
      <c r="AN26" s="426"/>
      <c r="AO26" s="426"/>
      <c r="AP26" s="426"/>
      <c r="AQ26" s="426"/>
      <c r="AR26" s="426"/>
      <c r="AS26" s="426"/>
    </row>
    <row r="27" spans="1:45" ht="17.100000000000001" customHeight="1">
      <c r="A27" s="1056" t="s">
        <v>578</v>
      </c>
      <c r="B27" s="1057"/>
      <c r="C27" s="1057"/>
      <c r="D27" s="1057"/>
      <c r="E27" s="1057"/>
      <c r="F27" s="1057"/>
      <c r="G27" s="1057"/>
      <c r="H27" s="1057"/>
      <c r="I27" s="1057"/>
      <c r="J27" s="1057"/>
      <c r="K27" s="1057"/>
      <c r="L27" s="1057"/>
      <c r="M27" s="1057"/>
      <c r="N27" s="1057"/>
      <c r="O27" s="1057"/>
      <c r="P27" s="1057"/>
      <c r="Q27" s="1057"/>
      <c r="R27" s="1057"/>
      <c r="S27" s="1057"/>
      <c r="T27" s="1057"/>
      <c r="U27" s="1057"/>
      <c r="V27" s="1057"/>
      <c r="W27" s="1057"/>
      <c r="X27" s="1057"/>
      <c r="Y27" s="1057"/>
      <c r="Z27" s="1057"/>
      <c r="AA27" s="1057"/>
      <c r="AB27" s="1042">
        <f>SUM(AB28:AI29)</f>
        <v>0</v>
      </c>
      <c r="AC27" s="1042"/>
      <c r="AD27" s="1042"/>
      <c r="AE27" s="1042"/>
      <c r="AF27" s="1042"/>
      <c r="AG27" s="1042"/>
      <c r="AH27" s="1042"/>
      <c r="AI27" s="1042"/>
    </row>
    <row r="28" spans="1:45" ht="17.100000000000001" customHeight="1">
      <c r="A28" s="1056" t="s">
        <v>220</v>
      </c>
      <c r="B28" s="1056"/>
      <c r="C28" s="1056"/>
      <c r="D28" s="1056"/>
      <c r="E28" s="1056"/>
      <c r="F28" s="1056"/>
      <c r="G28" s="1056"/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  <c r="Z28" s="1056"/>
      <c r="AA28" s="1056"/>
      <c r="AB28" s="1058"/>
      <c r="AC28" s="1058"/>
      <c r="AD28" s="1058"/>
      <c r="AE28" s="1058"/>
      <c r="AF28" s="1058"/>
      <c r="AG28" s="1058"/>
      <c r="AH28" s="1058"/>
      <c r="AI28" s="1058"/>
    </row>
    <row r="29" spans="1:45" ht="17.100000000000001" customHeight="1">
      <c r="A29" s="1056" t="s">
        <v>221</v>
      </c>
      <c r="B29" s="1056"/>
      <c r="C29" s="1056"/>
      <c r="D29" s="1056"/>
      <c r="E29" s="1056"/>
      <c r="F29" s="1056"/>
      <c r="G29" s="1056"/>
      <c r="H29" s="1056"/>
      <c r="I29" s="1056"/>
      <c r="J29" s="1056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6"/>
      <c r="X29" s="1056"/>
      <c r="Y29" s="1056"/>
      <c r="Z29" s="1056"/>
      <c r="AA29" s="1056"/>
      <c r="AB29" s="1040"/>
      <c r="AC29" s="1040"/>
      <c r="AD29" s="1040"/>
      <c r="AE29" s="1040"/>
      <c r="AF29" s="1040"/>
      <c r="AG29" s="1040"/>
      <c r="AH29" s="1040"/>
      <c r="AI29" s="1040"/>
    </row>
    <row r="30" spans="1:45" ht="17.100000000000001" customHeight="1">
      <c r="A30" s="1056" t="s">
        <v>329</v>
      </c>
      <c r="B30" s="1056"/>
      <c r="C30" s="1056"/>
      <c r="D30" s="1056"/>
      <c r="E30" s="1056"/>
      <c r="F30" s="1056"/>
      <c r="G30" s="1056"/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056"/>
      <c r="X30" s="1056"/>
      <c r="Y30" s="1056"/>
      <c r="Z30" s="1056"/>
      <c r="AA30" s="1056"/>
      <c r="AB30" s="1093">
        <f>IFERROR(AB32/AB27*100,0)</f>
        <v>0</v>
      </c>
      <c r="AC30" s="1093"/>
      <c r="AD30" s="1093"/>
      <c r="AE30" s="1093"/>
      <c r="AF30" s="1093"/>
      <c r="AG30" s="1093"/>
      <c r="AH30" s="1093"/>
      <c r="AI30" s="1093"/>
    </row>
    <row r="31" spans="1:45" ht="17.100000000000001" customHeight="1">
      <c r="A31" s="962" t="s">
        <v>454</v>
      </c>
      <c r="B31" s="962"/>
      <c r="C31" s="962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2"/>
      <c r="Y31" s="962"/>
      <c r="Z31" s="962"/>
      <c r="AA31" s="962"/>
      <c r="AB31" s="962"/>
      <c r="AC31" s="962"/>
      <c r="AD31" s="962"/>
      <c r="AE31" s="962"/>
      <c r="AF31" s="962"/>
      <c r="AG31" s="962"/>
      <c r="AH31" s="962"/>
      <c r="AI31" s="962"/>
    </row>
    <row r="32" spans="1:45" ht="17.100000000000001" customHeight="1">
      <c r="A32" s="1056" t="s">
        <v>579</v>
      </c>
      <c r="B32" s="1057"/>
      <c r="C32" s="1057"/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7"/>
      <c r="X32" s="1057"/>
      <c r="Y32" s="1057"/>
      <c r="Z32" s="1057"/>
      <c r="AA32" s="1057"/>
      <c r="AB32" s="1042">
        <f>SUM(AB33,AB37)</f>
        <v>0</v>
      </c>
      <c r="AC32" s="1042"/>
      <c r="AD32" s="1042"/>
      <c r="AE32" s="1042"/>
      <c r="AF32" s="1042"/>
      <c r="AG32" s="1042"/>
      <c r="AH32" s="1042"/>
      <c r="AI32" s="1042"/>
      <c r="AN32" s="465"/>
    </row>
    <row r="33" spans="1:40" ht="17.100000000000001" customHeight="1">
      <c r="A33" s="1056" t="s">
        <v>580</v>
      </c>
      <c r="B33" s="1063"/>
      <c r="C33" s="1063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  <c r="O33" s="1063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1094">
        <f>IF(OsPr192WoPP="3.2.2 Jednostka sektora finansów publicznych",AB34,SUM(AB34:AI35))</f>
        <v>0</v>
      </c>
      <c r="AC33" s="1042"/>
      <c r="AD33" s="1042"/>
      <c r="AE33" s="1042"/>
      <c r="AF33" s="1042"/>
      <c r="AG33" s="1042"/>
      <c r="AH33" s="1042"/>
      <c r="AI33" s="1042"/>
    </row>
    <row r="34" spans="1:40" ht="17.100000000000001" customHeight="1">
      <c r="A34" s="1056" t="s">
        <v>256</v>
      </c>
      <c r="B34" s="1063"/>
      <c r="C34" s="1063"/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  <c r="O34" s="1063"/>
      <c r="P34" s="1063"/>
      <c r="Q34" s="1063"/>
      <c r="R34" s="1063"/>
      <c r="S34" s="1063"/>
      <c r="T34" s="1063"/>
      <c r="U34" s="1063"/>
      <c r="V34" s="1063"/>
      <c r="W34" s="1063"/>
      <c r="X34" s="1063"/>
      <c r="Y34" s="1063"/>
      <c r="Z34" s="1063"/>
      <c r="AA34" s="1063"/>
      <c r="AB34" s="1059"/>
      <c r="AC34" s="1059"/>
      <c r="AD34" s="1059"/>
      <c r="AE34" s="1059"/>
      <c r="AF34" s="1059"/>
      <c r="AG34" s="1059"/>
      <c r="AH34" s="1059"/>
      <c r="AI34" s="1059"/>
      <c r="AN34" s="466"/>
    </row>
    <row r="35" spans="1:40" ht="17.100000000000001" customHeight="1">
      <c r="A35" s="1056" t="s">
        <v>257</v>
      </c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63"/>
      <c r="R35" s="1063"/>
      <c r="S35" s="1063"/>
      <c r="T35" s="1063"/>
      <c r="U35" s="1063"/>
      <c r="V35" s="1063"/>
      <c r="W35" s="1063"/>
      <c r="X35" s="1063"/>
      <c r="Y35" s="1063"/>
      <c r="Z35" s="1063"/>
      <c r="AA35" s="1063"/>
      <c r="AB35" s="1059"/>
      <c r="AC35" s="1059"/>
      <c r="AD35" s="1059"/>
      <c r="AE35" s="1059"/>
      <c r="AF35" s="1059"/>
      <c r="AG35" s="1059"/>
      <c r="AH35" s="1059"/>
      <c r="AI35" s="1059"/>
    </row>
    <row r="36" spans="1:40" ht="29.25" customHeight="1">
      <c r="A36" s="1056" t="s">
        <v>275</v>
      </c>
      <c r="B36" s="1063"/>
      <c r="C36" s="1063"/>
      <c r="D36" s="1063"/>
      <c r="E36" s="1063"/>
      <c r="F36" s="1063"/>
      <c r="G36" s="1063"/>
      <c r="H36" s="1063"/>
      <c r="I36" s="1063"/>
      <c r="J36" s="1063"/>
      <c r="K36" s="1063"/>
      <c r="L36" s="1063"/>
      <c r="M36" s="1063"/>
      <c r="N36" s="1063"/>
      <c r="O36" s="1063"/>
      <c r="P36" s="1063"/>
      <c r="Q36" s="1063"/>
      <c r="R36" s="1063"/>
      <c r="S36" s="1063"/>
      <c r="T36" s="1063"/>
      <c r="U36" s="1063"/>
      <c r="V36" s="1063"/>
      <c r="W36" s="1063"/>
      <c r="X36" s="1063"/>
      <c r="Y36" s="1063"/>
      <c r="Z36" s="1063"/>
      <c r="AA36" s="1063"/>
      <c r="AB36" s="1059"/>
      <c r="AC36" s="1059"/>
      <c r="AD36" s="1059"/>
      <c r="AE36" s="1059"/>
      <c r="AF36" s="1059"/>
      <c r="AG36" s="1059"/>
      <c r="AH36" s="1059"/>
      <c r="AI36" s="1059"/>
    </row>
    <row r="37" spans="1:40" ht="17.100000000000001" customHeight="1">
      <c r="A37" s="1056" t="s">
        <v>581</v>
      </c>
      <c r="B37" s="1063"/>
      <c r="C37" s="1063"/>
      <c r="D37" s="1063"/>
      <c r="E37" s="1063"/>
      <c r="F37" s="1063"/>
      <c r="G37" s="1063"/>
      <c r="H37" s="1063"/>
      <c r="I37" s="1063"/>
      <c r="J37" s="1063"/>
      <c r="K37" s="1063"/>
      <c r="L37" s="1063"/>
      <c r="M37" s="1063"/>
      <c r="N37" s="1063"/>
      <c r="O37" s="1063"/>
      <c r="P37" s="1063"/>
      <c r="Q37" s="1063"/>
      <c r="R37" s="1063"/>
      <c r="S37" s="1063"/>
      <c r="T37" s="1063"/>
      <c r="U37" s="1063"/>
      <c r="V37" s="1063"/>
      <c r="W37" s="1063"/>
      <c r="X37" s="1063"/>
      <c r="Y37" s="1063"/>
      <c r="Z37" s="1063"/>
      <c r="AA37" s="1063"/>
      <c r="AB37" s="1042">
        <f>IF(OsPr192WoPP="3.2.2 Jednostka sektora finansów publicznych",AB38,SUM(AB38:AI39))</f>
        <v>0</v>
      </c>
      <c r="AC37" s="1042"/>
      <c r="AD37" s="1042"/>
      <c r="AE37" s="1042"/>
      <c r="AF37" s="1042"/>
      <c r="AG37" s="1042"/>
      <c r="AH37" s="1042"/>
      <c r="AI37" s="1042"/>
      <c r="AM37" s="467"/>
    </row>
    <row r="38" spans="1:40" ht="17.100000000000001" customHeight="1">
      <c r="A38" s="1056" t="s">
        <v>258</v>
      </c>
      <c r="B38" s="1063"/>
      <c r="C38" s="1063"/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  <c r="U38" s="1063"/>
      <c r="V38" s="1063"/>
      <c r="W38" s="1063"/>
      <c r="X38" s="1063"/>
      <c r="Y38" s="1063"/>
      <c r="Z38" s="1063"/>
      <c r="AA38" s="1063"/>
      <c r="AB38" s="1040"/>
      <c r="AC38" s="1040"/>
      <c r="AD38" s="1040"/>
      <c r="AE38" s="1040"/>
      <c r="AF38" s="1040"/>
      <c r="AG38" s="1040"/>
      <c r="AH38" s="1040"/>
      <c r="AI38" s="1040"/>
    </row>
    <row r="39" spans="1:40" ht="17.100000000000001" customHeight="1">
      <c r="A39" s="1056" t="s">
        <v>259</v>
      </c>
      <c r="B39" s="1063"/>
      <c r="C39" s="1063"/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1063"/>
      <c r="R39" s="1063"/>
      <c r="S39" s="1063"/>
      <c r="T39" s="1063"/>
      <c r="U39" s="1063"/>
      <c r="V39" s="1063"/>
      <c r="W39" s="1063"/>
      <c r="X39" s="1063"/>
      <c r="Y39" s="1063"/>
      <c r="Z39" s="1063"/>
      <c r="AA39" s="1063"/>
      <c r="AB39" s="1040"/>
      <c r="AC39" s="1040"/>
      <c r="AD39" s="1040"/>
      <c r="AE39" s="1040"/>
      <c r="AF39" s="1040"/>
      <c r="AG39" s="1040"/>
      <c r="AH39" s="1040"/>
      <c r="AI39" s="1040"/>
    </row>
    <row r="40" spans="1:40" ht="32.25" customHeight="1">
      <c r="A40" s="1056" t="s">
        <v>282</v>
      </c>
      <c r="B40" s="1063"/>
      <c r="C40" s="1063"/>
      <c r="D40" s="1063"/>
      <c r="E40" s="1063"/>
      <c r="F40" s="1063"/>
      <c r="G40" s="1063"/>
      <c r="H40" s="1063"/>
      <c r="I40" s="1063"/>
      <c r="J40" s="1063"/>
      <c r="K40" s="1063"/>
      <c r="L40" s="1063"/>
      <c r="M40" s="1063"/>
      <c r="N40" s="1063"/>
      <c r="O40" s="1063"/>
      <c r="P40" s="1063"/>
      <c r="Q40" s="1063"/>
      <c r="R40" s="1063"/>
      <c r="S40" s="1063"/>
      <c r="T40" s="1063"/>
      <c r="U40" s="1063"/>
      <c r="V40" s="1063"/>
      <c r="W40" s="1063"/>
      <c r="X40" s="1063"/>
      <c r="Y40" s="1063"/>
      <c r="Z40" s="1063"/>
      <c r="AA40" s="1063"/>
      <c r="AB40" s="1040"/>
      <c r="AC40" s="1040"/>
      <c r="AD40" s="1040"/>
      <c r="AE40" s="1040"/>
      <c r="AF40" s="1040"/>
      <c r="AG40" s="1040"/>
      <c r="AH40" s="1040"/>
      <c r="AI40" s="1040"/>
    </row>
    <row r="41" spans="1:40" ht="32.25" customHeight="1">
      <c r="A41" s="1095" t="s">
        <v>945</v>
      </c>
      <c r="B41" s="1095"/>
      <c r="C41" s="1095"/>
      <c r="D41" s="1095"/>
      <c r="E41" s="1095"/>
      <c r="F41" s="1095"/>
      <c r="G41" s="1095"/>
      <c r="H41" s="1095"/>
      <c r="I41" s="1095"/>
      <c r="J41" s="1095"/>
      <c r="K41" s="1095"/>
      <c r="L41" s="1095"/>
      <c r="M41" s="1095"/>
      <c r="N41" s="1095"/>
      <c r="O41" s="1095"/>
      <c r="P41" s="1095"/>
      <c r="Q41" s="1095"/>
      <c r="R41" s="1095"/>
      <c r="S41" s="1095"/>
      <c r="T41" s="1095"/>
      <c r="U41" s="1095"/>
      <c r="V41" s="1095"/>
      <c r="W41" s="1095"/>
      <c r="X41" s="1095"/>
      <c r="Y41" s="1095"/>
      <c r="Z41" s="1095"/>
      <c r="AA41" s="1095"/>
      <c r="AB41" s="1095"/>
      <c r="AC41" s="1095"/>
      <c r="AD41" s="1095"/>
      <c r="AE41" s="1095"/>
      <c r="AF41" s="1095"/>
      <c r="AG41" s="1095"/>
      <c r="AH41" s="1095"/>
      <c r="AI41" s="1095"/>
    </row>
    <row r="42" spans="1:40" s="154" customFormat="1" ht="17.100000000000001" customHeight="1">
      <c r="A42" s="962" t="s">
        <v>562</v>
      </c>
      <c r="B42" s="962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962"/>
      <c r="P42" s="962"/>
      <c r="Q42" s="962"/>
      <c r="R42" s="962"/>
      <c r="S42" s="962"/>
      <c r="T42" s="962"/>
      <c r="U42" s="962"/>
      <c r="V42" s="962"/>
      <c r="W42" s="962"/>
      <c r="X42" s="962"/>
      <c r="Y42" s="962"/>
      <c r="Z42" s="962"/>
      <c r="AA42" s="962"/>
      <c r="AB42" s="962"/>
      <c r="AC42" s="962"/>
      <c r="AD42" s="962"/>
      <c r="AE42" s="962"/>
      <c r="AF42" s="962"/>
      <c r="AG42" s="962"/>
      <c r="AH42" s="962"/>
      <c r="AI42" s="962"/>
    </row>
    <row r="43" spans="1:40" s="154" customFormat="1" ht="17.100000000000001" customHeight="1">
      <c r="A43" s="962" t="s">
        <v>251</v>
      </c>
      <c r="B43" s="962"/>
      <c r="C43" s="962"/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962"/>
      <c r="P43" s="962"/>
      <c r="Q43" s="962"/>
      <c r="R43" s="962"/>
      <c r="S43" s="962"/>
      <c r="T43" s="962"/>
      <c r="U43" s="962"/>
      <c r="V43" s="962"/>
      <c r="W43" s="962"/>
      <c r="X43" s="962"/>
      <c r="Y43" s="962"/>
      <c r="Z43" s="962"/>
      <c r="AA43" s="962"/>
      <c r="AB43" s="962"/>
      <c r="AC43" s="962"/>
      <c r="AD43" s="962"/>
      <c r="AE43" s="962"/>
      <c r="AF43" s="962"/>
      <c r="AG43" s="962"/>
      <c r="AH43" s="962"/>
      <c r="AI43" s="962"/>
    </row>
    <row r="44" spans="1:40" s="154" customFormat="1" ht="17.100000000000001" customHeight="1">
      <c r="A44" s="962" t="s">
        <v>897</v>
      </c>
      <c r="B44" s="962"/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3" t="s">
        <v>13</v>
      </c>
      <c r="O44" s="964"/>
      <c r="P44" s="6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156"/>
      <c r="AG44" s="156"/>
      <c r="AH44" s="155"/>
      <c r="AI44" s="292"/>
    </row>
    <row r="45" spans="1:40" s="154" customFormat="1" ht="17.100000000000001" customHeight="1">
      <c r="A45" s="1092" t="s">
        <v>353</v>
      </c>
      <c r="B45" s="1092"/>
      <c r="C45" s="1092"/>
      <c r="D45" s="1092"/>
      <c r="E45" s="1092"/>
      <c r="F45" s="1092"/>
      <c r="G45" s="1092"/>
      <c r="H45" s="1092"/>
      <c r="I45" s="1092"/>
      <c r="J45" s="1092"/>
      <c r="K45" s="1092"/>
      <c r="L45" s="1092"/>
      <c r="M45" s="1092"/>
      <c r="N45" s="1092"/>
      <c r="O45" s="1092"/>
      <c r="P45" s="1092"/>
      <c r="Q45" s="1092"/>
      <c r="R45" s="1092"/>
      <c r="S45" s="1092"/>
      <c r="T45" s="1092"/>
      <c r="U45" s="1092"/>
      <c r="V45" s="1092"/>
      <c r="W45" s="1092"/>
      <c r="X45" s="1092"/>
      <c r="Y45" s="1092"/>
      <c r="Z45" s="1092"/>
      <c r="AA45" s="1092"/>
      <c r="AB45" s="1092"/>
      <c r="AC45" s="1092"/>
      <c r="AD45" s="1092"/>
      <c r="AE45" s="1092"/>
      <c r="AF45" s="1092"/>
      <c r="AG45" s="1092"/>
      <c r="AH45" s="1092"/>
      <c r="AI45" s="306"/>
    </row>
    <row r="46" spans="1:40" s="362" customFormat="1" ht="39.950000000000003" customHeight="1">
      <c r="A46" s="908" t="s">
        <v>5</v>
      </c>
      <c r="B46" s="909"/>
      <c r="C46" s="909"/>
      <c r="D46" s="910"/>
      <c r="E46" s="981" t="s">
        <v>457</v>
      </c>
      <c r="F46" s="982"/>
      <c r="G46" s="982"/>
      <c r="H46" s="982"/>
      <c r="I46" s="982"/>
      <c r="J46" s="982"/>
      <c r="K46" s="982"/>
      <c r="L46" s="982"/>
      <c r="M46" s="982"/>
      <c r="N46" s="982"/>
      <c r="O46" s="982"/>
      <c r="P46" s="982"/>
      <c r="Q46" s="982"/>
      <c r="R46" s="982"/>
      <c r="S46" s="983"/>
      <c r="T46" s="981" t="s">
        <v>455</v>
      </c>
      <c r="U46" s="982"/>
      <c r="V46" s="982"/>
      <c r="W46" s="982"/>
      <c r="X46" s="982"/>
      <c r="Y46" s="982"/>
      <c r="Z46" s="982"/>
      <c r="AA46" s="982"/>
      <c r="AB46" s="982"/>
      <c r="AC46" s="982"/>
      <c r="AD46" s="982"/>
      <c r="AE46" s="982"/>
      <c r="AF46" s="982"/>
      <c r="AG46" s="982"/>
      <c r="AH46" s="983"/>
    </row>
    <row r="47" spans="1:40" s="154" customFormat="1" ht="17.25" customHeight="1">
      <c r="A47" s="908" t="s">
        <v>456</v>
      </c>
      <c r="B47" s="909"/>
      <c r="C47" s="909"/>
      <c r="D47" s="909"/>
      <c r="E47" s="1060"/>
      <c r="F47" s="1061"/>
      <c r="G47" s="1061"/>
      <c r="H47" s="1061"/>
      <c r="I47" s="1061"/>
      <c r="J47" s="1061"/>
      <c r="K47" s="1061"/>
      <c r="L47" s="1061"/>
      <c r="M47" s="1061"/>
      <c r="N47" s="1061"/>
      <c r="O47" s="1061"/>
      <c r="P47" s="1061"/>
      <c r="Q47" s="1061"/>
      <c r="R47" s="1061"/>
      <c r="S47" s="1062"/>
      <c r="T47" s="1089"/>
      <c r="U47" s="1090"/>
      <c r="V47" s="1090"/>
      <c r="W47" s="1090"/>
      <c r="X47" s="1090"/>
      <c r="Y47" s="1090"/>
      <c r="Z47" s="1090"/>
      <c r="AA47" s="1090"/>
      <c r="AB47" s="1090"/>
      <c r="AC47" s="1090"/>
      <c r="AD47" s="1090"/>
      <c r="AE47" s="1090"/>
      <c r="AF47" s="1090"/>
      <c r="AG47" s="1090"/>
      <c r="AH47" s="1091"/>
    </row>
    <row r="48" spans="1:40" s="154" customFormat="1" ht="17.25" customHeight="1">
      <c r="A48" s="908" t="s">
        <v>255</v>
      </c>
      <c r="B48" s="909"/>
      <c r="C48" s="909"/>
      <c r="D48" s="909"/>
      <c r="E48" s="1060"/>
      <c r="F48" s="1061"/>
      <c r="G48" s="1061"/>
      <c r="H48" s="1061"/>
      <c r="I48" s="1061"/>
      <c r="J48" s="1061"/>
      <c r="K48" s="1061"/>
      <c r="L48" s="1061"/>
      <c r="M48" s="1061"/>
      <c r="N48" s="1061"/>
      <c r="O48" s="1061"/>
      <c r="P48" s="1061"/>
      <c r="Q48" s="1061"/>
      <c r="R48" s="1061"/>
      <c r="S48" s="1062"/>
      <c r="T48" s="1089"/>
      <c r="U48" s="1090"/>
      <c r="V48" s="1090"/>
      <c r="W48" s="1090"/>
      <c r="X48" s="1090"/>
      <c r="Y48" s="1090"/>
      <c r="Z48" s="1090"/>
      <c r="AA48" s="1090"/>
      <c r="AB48" s="1090"/>
      <c r="AC48" s="1090"/>
      <c r="AD48" s="1090"/>
      <c r="AE48" s="1090"/>
      <c r="AF48" s="1090"/>
      <c r="AG48" s="1090"/>
      <c r="AH48" s="1091"/>
    </row>
    <row r="49" spans="1:35" s="154" customFormat="1" ht="17.25" customHeight="1">
      <c r="A49" s="908" t="s">
        <v>184</v>
      </c>
      <c r="B49" s="909"/>
      <c r="C49" s="909"/>
      <c r="D49" s="909"/>
      <c r="E49" s="1052">
        <f>SUM(E47:S48)</f>
        <v>0</v>
      </c>
      <c r="F49" s="1053"/>
      <c r="G49" s="1053"/>
      <c r="H49" s="1053"/>
      <c r="I49" s="1053"/>
      <c r="J49" s="1053"/>
      <c r="K49" s="1053"/>
      <c r="L49" s="1053"/>
      <c r="M49" s="1053"/>
      <c r="N49" s="1053"/>
      <c r="O49" s="1053"/>
      <c r="P49" s="1053"/>
      <c r="Q49" s="1053"/>
      <c r="R49" s="1053"/>
      <c r="S49" s="1054"/>
      <c r="T49" s="1052">
        <f>SUM(T47:AH48)</f>
        <v>0</v>
      </c>
      <c r="U49" s="1053"/>
      <c r="V49" s="1053"/>
      <c r="W49" s="1053"/>
      <c r="X49" s="1053"/>
      <c r="Y49" s="1053"/>
      <c r="Z49" s="1053"/>
      <c r="AA49" s="1053"/>
      <c r="AB49" s="1053"/>
      <c r="AC49" s="1053"/>
      <c r="AD49" s="1053"/>
      <c r="AE49" s="1053"/>
      <c r="AF49" s="1053"/>
      <c r="AG49" s="1053"/>
      <c r="AH49" s="1054"/>
    </row>
    <row r="50" spans="1:35" s="154" customFormat="1" ht="9.9499999999999993" customHeight="1">
      <c r="A50" s="291"/>
      <c r="B50" s="291"/>
      <c r="C50" s="304"/>
      <c r="D50" s="304"/>
      <c r="E50" s="290"/>
      <c r="F50" s="290"/>
      <c r="G50" s="290"/>
      <c r="H50" s="290"/>
      <c r="I50" s="290"/>
      <c r="J50" s="290"/>
      <c r="K50" s="290"/>
      <c r="L50" s="290"/>
      <c r="M50" s="290"/>
      <c r="N50" s="296"/>
      <c r="O50" s="296"/>
      <c r="P50" s="296"/>
      <c r="Q50" s="296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156"/>
      <c r="AC50" s="156"/>
      <c r="AD50" s="156"/>
      <c r="AE50" s="156"/>
      <c r="AF50" s="156"/>
      <c r="AG50" s="156"/>
      <c r="AH50" s="156"/>
      <c r="AI50" s="156"/>
    </row>
    <row r="51" spans="1:35" s="154" customFormat="1" ht="39.950000000000003" customHeight="1">
      <c r="A51" s="911" t="s">
        <v>5</v>
      </c>
      <c r="B51" s="911"/>
      <c r="C51" s="911"/>
      <c r="D51" s="911"/>
      <c r="E51" s="1083" t="s">
        <v>278</v>
      </c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5"/>
      <c r="T51" s="981" t="s">
        <v>260</v>
      </c>
      <c r="U51" s="982"/>
      <c r="V51" s="982"/>
      <c r="W51" s="982"/>
      <c r="X51" s="982"/>
      <c r="Y51" s="982"/>
      <c r="Z51" s="982"/>
      <c r="AA51" s="982"/>
      <c r="AB51" s="982"/>
      <c r="AC51" s="982"/>
      <c r="AD51" s="982"/>
      <c r="AE51" s="982"/>
      <c r="AF51" s="982"/>
      <c r="AG51" s="982"/>
      <c r="AH51" s="983"/>
      <c r="AI51" s="22"/>
    </row>
    <row r="52" spans="1:35" s="154" customFormat="1" ht="11.45" customHeight="1">
      <c r="A52" s="911" t="s">
        <v>222</v>
      </c>
      <c r="B52" s="911"/>
      <c r="C52" s="911"/>
      <c r="D52" s="911"/>
      <c r="E52" s="1060"/>
      <c r="F52" s="1061"/>
      <c r="G52" s="1061"/>
      <c r="H52" s="1061"/>
      <c r="I52" s="1061"/>
      <c r="J52" s="1061"/>
      <c r="K52" s="1061"/>
      <c r="L52" s="1061"/>
      <c r="M52" s="1061"/>
      <c r="N52" s="1061"/>
      <c r="O52" s="1061"/>
      <c r="P52" s="1061"/>
      <c r="Q52" s="1061"/>
      <c r="R52" s="1061"/>
      <c r="S52" s="1062"/>
      <c r="T52" s="24"/>
      <c r="U52" s="24"/>
      <c r="V52" s="24"/>
      <c r="W52" s="24"/>
      <c r="AB52" s="296"/>
      <c r="AC52" s="296"/>
      <c r="AD52" s="296"/>
      <c r="AE52" s="296"/>
      <c r="AF52" s="296"/>
      <c r="AG52" s="159"/>
      <c r="AH52" s="160"/>
      <c r="AI52" s="296"/>
    </row>
    <row r="53" spans="1:35" s="154" customFormat="1" ht="17.100000000000001" customHeight="1">
      <c r="A53" s="911"/>
      <c r="B53" s="911"/>
      <c r="C53" s="911"/>
      <c r="D53" s="911"/>
      <c r="E53" s="1060"/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  <c r="R53" s="1061"/>
      <c r="S53" s="1062"/>
      <c r="T53" s="24"/>
      <c r="X53" s="1086"/>
      <c r="Y53" s="1087"/>
      <c r="Z53" s="1087"/>
      <c r="AA53" s="1087"/>
      <c r="AB53" s="1087"/>
      <c r="AC53" s="1087"/>
      <c r="AD53" s="1088"/>
      <c r="AH53" s="157"/>
    </row>
    <row r="54" spans="1:35" s="154" customFormat="1" ht="11.45" customHeight="1">
      <c r="A54" s="911"/>
      <c r="B54" s="911"/>
      <c r="C54" s="911"/>
      <c r="D54" s="911"/>
      <c r="E54" s="1060"/>
      <c r="F54" s="1061"/>
      <c r="G54" s="1061"/>
      <c r="H54" s="1061"/>
      <c r="I54" s="1061"/>
      <c r="J54" s="1061"/>
      <c r="K54" s="1061"/>
      <c r="L54" s="1061"/>
      <c r="M54" s="1061"/>
      <c r="N54" s="1061"/>
      <c r="O54" s="1061"/>
      <c r="P54" s="1061"/>
      <c r="Q54" s="1061"/>
      <c r="R54" s="1061"/>
      <c r="S54" s="1062"/>
      <c r="T54" s="19"/>
      <c r="W54" s="162"/>
      <c r="X54" s="1082" t="s">
        <v>434</v>
      </c>
      <c r="Y54" s="1082"/>
      <c r="Z54" s="1082"/>
      <c r="AA54" s="1082"/>
      <c r="AB54" s="1082"/>
      <c r="AC54" s="1082"/>
      <c r="AD54" s="1082"/>
      <c r="AE54" s="162"/>
      <c r="AF54" s="162"/>
      <c r="AG54" s="162"/>
      <c r="AH54" s="163"/>
    </row>
    <row r="55" spans="1:35" s="154" customFormat="1" ht="11.45" customHeight="1">
      <c r="A55" s="911" t="s">
        <v>223</v>
      </c>
      <c r="B55" s="911"/>
      <c r="C55" s="911"/>
      <c r="D55" s="911"/>
      <c r="E55" s="1060"/>
      <c r="F55" s="1061"/>
      <c r="G55" s="1061"/>
      <c r="H55" s="1061"/>
      <c r="I55" s="1061"/>
      <c r="J55" s="1061"/>
      <c r="K55" s="1061"/>
      <c r="L55" s="1061"/>
      <c r="M55" s="1061"/>
      <c r="N55" s="1061"/>
      <c r="O55" s="1061"/>
      <c r="P55" s="1061"/>
      <c r="Q55" s="1061"/>
      <c r="R55" s="1061"/>
      <c r="S55" s="1062"/>
      <c r="T55" s="15"/>
      <c r="U55" s="15"/>
      <c r="V55" s="15"/>
      <c r="W55" s="15"/>
      <c r="X55" s="164"/>
      <c r="Y55" s="164"/>
      <c r="Z55" s="164"/>
      <c r="AA55" s="164"/>
      <c r="AB55" s="159"/>
      <c r="AC55" s="159"/>
      <c r="AD55" s="159"/>
      <c r="AE55" s="159"/>
      <c r="AF55" s="159"/>
      <c r="AG55" s="159"/>
      <c r="AH55" s="160"/>
      <c r="AI55" s="296"/>
    </row>
    <row r="56" spans="1:35" s="154" customFormat="1" ht="17.100000000000001" customHeight="1">
      <c r="A56" s="911"/>
      <c r="B56" s="911"/>
      <c r="C56" s="911"/>
      <c r="D56" s="911"/>
      <c r="E56" s="1060"/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  <c r="R56" s="1061"/>
      <c r="S56" s="1062"/>
      <c r="T56" s="24"/>
      <c r="X56" s="1086"/>
      <c r="Y56" s="1087"/>
      <c r="Z56" s="1087"/>
      <c r="AA56" s="1087"/>
      <c r="AB56" s="1087"/>
      <c r="AC56" s="1087"/>
      <c r="AD56" s="1088"/>
      <c r="AH56" s="157"/>
    </row>
    <row r="57" spans="1:35" s="154" customFormat="1" ht="11.45" customHeight="1">
      <c r="A57" s="911"/>
      <c r="B57" s="911"/>
      <c r="C57" s="911"/>
      <c r="D57" s="911"/>
      <c r="E57" s="1060"/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  <c r="R57" s="1061"/>
      <c r="S57" s="1062"/>
      <c r="T57" s="19"/>
      <c r="W57" s="162"/>
      <c r="X57" s="1082" t="s">
        <v>434</v>
      </c>
      <c r="Y57" s="1082"/>
      <c r="Z57" s="1082"/>
      <c r="AA57" s="1082"/>
      <c r="AB57" s="1082"/>
      <c r="AC57" s="1082"/>
      <c r="AD57" s="1082"/>
      <c r="AE57" s="162"/>
      <c r="AF57" s="162"/>
      <c r="AG57" s="162"/>
      <c r="AH57" s="163"/>
    </row>
    <row r="58" spans="1:35" s="154" customFormat="1" ht="39.950000000000003" customHeight="1">
      <c r="A58" s="911" t="s">
        <v>184</v>
      </c>
      <c r="B58" s="911"/>
      <c r="C58" s="911"/>
      <c r="D58" s="911"/>
      <c r="E58" s="1052">
        <f>SUM(E52:S57)</f>
        <v>0</v>
      </c>
      <c r="F58" s="1053"/>
      <c r="G58" s="1053"/>
      <c r="H58" s="1053"/>
      <c r="I58" s="1053"/>
      <c r="J58" s="1053"/>
      <c r="K58" s="1053"/>
      <c r="L58" s="1053"/>
      <c r="M58" s="1053"/>
      <c r="N58" s="1053"/>
      <c r="O58" s="1053"/>
      <c r="P58" s="1053"/>
      <c r="Q58" s="1053"/>
      <c r="R58" s="1053"/>
      <c r="S58" s="1054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22"/>
      <c r="AF58" s="22"/>
      <c r="AG58" s="22"/>
      <c r="AH58" s="22"/>
      <c r="AI58" s="22"/>
    </row>
    <row r="59" spans="1:35" s="154" customFormat="1" ht="17.100000000000001" customHeight="1">
      <c r="A59" s="1081" t="s">
        <v>354</v>
      </c>
      <c r="B59" s="1081"/>
      <c r="C59" s="1081"/>
      <c r="D59" s="1081"/>
      <c r="E59" s="1081"/>
      <c r="F59" s="1081"/>
      <c r="G59" s="1081"/>
      <c r="H59" s="1081"/>
      <c r="I59" s="1081"/>
      <c r="J59" s="1081"/>
      <c r="K59" s="1081"/>
      <c r="L59" s="1081"/>
      <c r="M59" s="1081"/>
      <c r="N59" s="1081"/>
      <c r="O59" s="1081"/>
      <c r="P59" s="1081"/>
      <c r="Q59" s="1081"/>
      <c r="R59" s="1081"/>
      <c r="S59" s="1081"/>
      <c r="T59" s="1081"/>
      <c r="U59" s="1081"/>
      <c r="V59" s="1081"/>
      <c r="W59" s="1081"/>
      <c r="X59" s="1081"/>
      <c r="Y59" s="1081"/>
      <c r="Z59" s="1081"/>
      <c r="AA59" s="1081"/>
      <c r="AB59" s="1081"/>
      <c r="AC59" s="1081"/>
      <c r="AD59" s="1081"/>
      <c r="AE59" s="1081"/>
      <c r="AF59" s="1081"/>
      <c r="AG59" s="1081"/>
      <c r="AH59" s="1081"/>
      <c r="AI59" s="292"/>
    </row>
    <row r="60" spans="1:35" s="154" customFormat="1" ht="17.100000000000001" customHeight="1">
      <c r="A60" s="962" t="s">
        <v>261</v>
      </c>
      <c r="B60" s="962"/>
      <c r="C60" s="962"/>
      <c r="D60" s="962"/>
      <c r="E60" s="962"/>
      <c r="F60" s="962"/>
      <c r="G60" s="962"/>
      <c r="H60" s="962"/>
      <c r="I60" s="962"/>
      <c r="J60" s="962"/>
      <c r="K60" s="962"/>
      <c r="L60" s="962"/>
      <c r="M60" s="962"/>
      <c r="N60" s="962"/>
      <c r="O60" s="962"/>
      <c r="P60" s="962"/>
      <c r="Q60" s="962"/>
      <c r="R60" s="962"/>
      <c r="S60" s="962"/>
      <c r="T60" s="962"/>
      <c r="U60" s="962"/>
      <c r="V60" s="962"/>
      <c r="W60" s="962"/>
      <c r="X60" s="962"/>
      <c r="Y60" s="962"/>
      <c r="Z60" s="22"/>
      <c r="AA60" s="22"/>
      <c r="AB60" s="22"/>
      <c r="AC60" s="22"/>
      <c r="AD60" s="997" t="s">
        <v>13</v>
      </c>
      <c r="AE60" s="997"/>
      <c r="AF60" s="997"/>
      <c r="AG60" s="22"/>
      <c r="AH60" s="22"/>
      <c r="AI60" s="22"/>
    </row>
    <row r="61" spans="1:35" s="154" customFormat="1" ht="17.100000000000001" customHeight="1">
      <c r="A61" s="962" t="s">
        <v>262</v>
      </c>
      <c r="B61" s="962"/>
      <c r="C61" s="962"/>
      <c r="D61" s="962"/>
      <c r="E61" s="962"/>
      <c r="F61" s="962"/>
      <c r="G61" s="962"/>
      <c r="H61" s="962"/>
      <c r="I61" s="962"/>
      <c r="J61" s="962"/>
      <c r="K61" s="962"/>
      <c r="L61" s="962"/>
      <c r="M61" s="962"/>
      <c r="N61" s="962"/>
      <c r="O61" s="962"/>
      <c r="P61" s="962"/>
      <c r="Q61" s="962"/>
      <c r="R61" s="962"/>
      <c r="S61" s="962"/>
      <c r="T61" s="962"/>
      <c r="U61" s="962"/>
      <c r="V61" s="962"/>
      <c r="W61" s="962"/>
      <c r="X61" s="962"/>
      <c r="Y61" s="962"/>
      <c r="Z61" s="962"/>
      <c r="AA61" s="962"/>
      <c r="AB61" s="153"/>
      <c r="AC61" s="153"/>
      <c r="AD61" s="153"/>
      <c r="AE61" s="390"/>
      <c r="AF61" s="153"/>
      <c r="AG61" s="153"/>
      <c r="AH61" s="153"/>
      <c r="AI61" s="153"/>
    </row>
    <row r="62" spans="1:35" s="154" customFormat="1" ht="17.100000000000001" customHeight="1">
      <c r="A62" s="962" t="s">
        <v>263</v>
      </c>
      <c r="B62" s="962"/>
      <c r="C62" s="962"/>
      <c r="D62" s="962"/>
      <c r="E62" s="962"/>
      <c r="F62" s="962"/>
      <c r="G62" s="962"/>
      <c r="H62" s="962"/>
      <c r="I62" s="962"/>
      <c r="J62" s="962"/>
      <c r="K62" s="962"/>
      <c r="L62" s="962"/>
      <c r="M62" s="962"/>
      <c r="N62" s="962"/>
      <c r="O62" s="962"/>
      <c r="P62" s="962"/>
      <c r="Q62" s="962"/>
      <c r="R62" s="962"/>
      <c r="S62" s="962"/>
      <c r="T62" s="962"/>
      <c r="U62" s="962"/>
      <c r="V62" s="962"/>
      <c r="W62" s="962"/>
      <c r="X62" s="962"/>
      <c r="Y62" s="962"/>
      <c r="Z62" s="962"/>
      <c r="AA62" s="962"/>
      <c r="AB62" s="153"/>
      <c r="AC62" s="153"/>
      <c r="AD62" s="153"/>
      <c r="AE62" s="390"/>
      <c r="AF62" s="153"/>
      <c r="AG62" s="153"/>
      <c r="AH62" s="153"/>
      <c r="AI62" s="153"/>
    </row>
    <row r="63" spans="1:35" s="154" customFormat="1" ht="17.100000000000001" customHeight="1">
      <c r="A63" s="962" t="s">
        <v>264</v>
      </c>
      <c r="B63" s="962"/>
      <c r="C63" s="962"/>
      <c r="D63" s="962"/>
      <c r="E63" s="962"/>
      <c r="F63" s="962"/>
      <c r="G63" s="962"/>
      <c r="H63" s="962"/>
      <c r="I63" s="962"/>
      <c r="J63" s="962"/>
      <c r="K63" s="962"/>
      <c r="L63" s="962"/>
      <c r="M63" s="962"/>
      <c r="N63" s="962"/>
      <c r="O63" s="962"/>
      <c r="P63" s="962"/>
      <c r="Q63" s="962"/>
      <c r="R63" s="962"/>
      <c r="S63" s="962"/>
      <c r="T63" s="962"/>
      <c r="U63" s="962"/>
      <c r="V63" s="962"/>
      <c r="W63" s="962"/>
      <c r="X63" s="962"/>
      <c r="Y63" s="962"/>
      <c r="Z63" s="962"/>
      <c r="AA63" s="962"/>
      <c r="AB63" s="153"/>
      <c r="AC63" s="153"/>
      <c r="AD63" s="153"/>
      <c r="AE63" s="126" t="str">
        <f>IF(AE61="x","",IF(AE62="x","","x"))</f>
        <v>x</v>
      </c>
      <c r="AF63" s="153"/>
      <c r="AG63" s="153"/>
      <c r="AH63" s="153"/>
      <c r="AI63" s="153"/>
    </row>
    <row r="64" spans="1:35" s="154" customFormat="1" ht="9.9499999999999993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153"/>
      <c r="AC64" s="153"/>
      <c r="AD64" s="153"/>
      <c r="AE64" s="299"/>
      <c r="AF64" s="153"/>
      <c r="AG64" s="153"/>
      <c r="AH64" s="153"/>
      <c r="AI64" s="153"/>
    </row>
    <row r="65" spans="1:35" s="154" customFormat="1" ht="54" customHeight="1">
      <c r="A65" s="22"/>
      <c r="B65" s="911" t="s">
        <v>265</v>
      </c>
      <c r="C65" s="911"/>
      <c r="D65" s="911"/>
      <c r="E65" s="911"/>
      <c r="F65" s="911"/>
      <c r="G65" s="1040"/>
      <c r="H65" s="1040"/>
      <c r="I65" s="1040"/>
      <c r="J65" s="1040"/>
      <c r="K65" s="1040"/>
      <c r="L65" s="1040"/>
      <c r="M65" s="1040"/>
      <c r="N65" s="1040"/>
      <c r="O65" s="1040"/>
      <c r="P65" s="1040"/>
      <c r="Q65" s="116"/>
      <c r="R65" s="116"/>
      <c r="S65" s="22"/>
      <c r="T65" s="911" t="s">
        <v>266</v>
      </c>
      <c r="U65" s="911"/>
      <c r="V65" s="911"/>
      <c r="W65" s="911"/>
      <c r="X65" s="911"/>
      <c r="Y65" s="1040"/>
      <c r="Z65" s="1040"/>
      <c r="AA65" s="1040"/>
      <c r="AB65" s="1040"/>
      <c r="AC65" s="1040"/>
      <c r="AD65" s="1040"/>
      <c r="AE65" s="1040"/>
      <c r="AF65" s="1040"/>
      <c r="AG65" s="1040"/>
      <c r="AH65" s="1040"/>
      <c r="AI65" s="153"/>
    </row>
    <row r="66" spans="1:35" s="154" customFormat="1" ht="9.9499999999999993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155"/>
      <c r="AI66" s="292"/>
    </row>
    <row r="67" spans="1:35" s="154" customFormat="1" ht="15.75" customHeight="1">
      <c r="A67" s="962" t="s">
        <v>563</v>
      </c>
      <c r="B67" s="962"/>
      <c r="C67" s="962"/>
      <c r="D67" s="962"/>
      <c r="E67" s="962"/>
      <c r="F67" s="962"/>
      <c r="G67" s="962"/>
      <c r="H67" s="962"/>
      <c r="I67" s="962"/>
      <c r="J67" s="962"/>
      <c r="K67" s="962"/>
      <c r="L67" s="962"/>
      <c r="M67" s="962"/>
      <c r="N67" s="962"/>
      <c r="O67" s="962"/>
      <c r="P67" s="962"/>
      <c r="Q67" s="962"/>
      <c r="R67" s="962"/>
      <c r="S67" s="962"/>
      <c r="T67" s="962"/>
      <c r="U67" s="963" t="s">
        <v>13</v>
      </c>
      <c r="V67" s="963"/>
      <c r="W67" s="456"/>
      <c r="X67" s="997" t="s">
        <v>355</v>
      </c>
      <c r="Y67" s="997"/>
      <c r="Z67" s="997"/>
      <c r="AA67" s="997"/>
      <c r="AB67" s="997"/>
      <c r="AC67" s="997"/>
      <c r="AD67" s="997"/>
      <c r="AE67" s="1068"/>
      <c r="AF67" s="1068"/>
      <c r="AG67" s="1068"/>
      <c r="AH67" s="1068"/>
      <c r="AI67" s="1068"/>
    </row>
    <row r="68" spans="1:35" ht="89.25" customHeight="1">
      <c r="A68" s="1069" t="s">
        <v>922</v>
      </c>
      <c r="B68" s="1069"/>
      <c r="C68" s="1069"/>
      <c r="D68" s="1069"/>
      <c r="E68" s="1069"/>
      <c r="F68" s="1069"/>
      <c r="G68" s="1069"/>
      <c r="H68" s="1069"/>
      <c r="I68" s="1069"/>
      <c r="J68" s="1069"/>
      <c r="K68" s="1069"/>
      <c r="L68" s="1069"/>
      <c r="M68" s="1069"/>
      <c r="N68" s="1069"/>
      <c r="O68" s="1069"/>
      <c r="P68" s="1069"/>
      <c r="Q68" s="1069"/>
      <c r="R68" s="1069"/>
      <c r="S68" s="1069"/>
      <c r="T68" s="1069"/>
      <c r="U68" s="1069"/>
      <c r="V68" s="1069"/>
      <c r="W68" s="1069"/>
      <c r="X68" s="1069"/>
      <c r="Y68" s="1069"/>
      <c r="Z68" s="1069"/>
      <c r="AA68" s="1069"/>
      <c r="AB68" s="1069"/>
      <c r="AC68" s="1069"/>
      <c r="AD68" s="1069"/>
      <c r="AE68" s="1069"/>
      <c r="AF68" s="1069"/>
      <c r="AG68" s="1069"/>
      <c r="AH68" s="1069"/>
      <c r="AI68" s="1069"/>
    </row>
    <row r="69" spans="1:35" s="165" customFormat="1" ht="48" customHeight="1">
      <c r="A69" s="1064" t="s">
        <v>944</v>
      </c>
      <c r="B69" s="1064"/>
      <c r="C69" s="1064"/>
      <c r="D69" s="1064"/>
      <c r="E69" s="1064"/>
      <c r="F69" s="1064"/>
      <c r="G69" s="1064"/>
      <c r="H69" s="1064"/>
      <c r="I69" s="1064"/>
      <c r="J69" s="1064"/>
      <c r="K69" s="1064"/>
      <c r="L69" s="1064"/>
      <c r="M69" s="1064"/>
      <c r="N69" s="1064"/>
      <c r="O69" s="1064"/>
      <c r="P69" s="1064"/>
      <c r="Q69" s="1064"/>
      <c r="R69" s="1064"/>
      <c r="S69" s="1064"/>
      <c r="T69" s="1064"/>
      <c r="U69" s="1064"/>
      <c r="V69" s="1064"/>
      <c r="W69" s="1064"/>
      <c r="X69" s="1064"/>
      <c r="Y69" s="1064"/>
      <c r="Z69" s="1064"/>
      <c r="AA69" s="1064"/>
      <c r="AB69" s="1064"/>
      <c r="AC69" s="1064"/>
      <c r="AD69" s="1064"/>
      <c r="AE69" s="1064"/>
      <c r="AF69" s="1064"/>
      <c r="AG69" s="1064"/>
      <c r="AH69" s="1064"/>
      <c r="AI69" s="1064"/>
    </row>
    <row r="70" spans="1:35" ht="12" customHeight="1"/>
    <row r="71" spans="1:35" hidden="1"/>
    <row r="74" spans="1:35" ht="12.75" hidden="1" customHeight="1"/>
    <row r="75" spans="1:35" hidden="1">
      <c r="C75" s="64" t="s">
        <v>55</v>
      </c>
    </row>
    <row r="76" spans="1:35" hidden="1">
      <c r="C76" s="64" t="s">
        <v>54</v>
      </c>
    </row>
    <row r="77" spans="1:35" hidden="1">
      <c r="C77" s="68" t="s">
        <v>40</v>
      </c>
    </row>
    <row r="78" spans="1:35" hidden="1">
      <c r="C78" s="68" t="s">
        <v>41</v>
      </c>
    </row>
    <row r="79" spans="1:35" hidden="1">
      <c r="C79" s="68" t="s">
        <v>42</v>
      </c>
    </row>
    <row r="80" spans="1:35" hidden="1">
      <c r="C80" s="68" t="s">
        <v>43</v>
      </c>
    </row>
    <row r="81" spans="3:3" hidden="1">
      <c r="C81" s="68" t="s">
        <v>44</v>
      </c>
    </row>
    <row r="82" spans="3:3" hidden="1">
      <c r="C82" s="68" t="s">
        <v>45</v>
      </c>
    </row>
    <row r="83" spans="3:3" hidden="1">
      <c r="C83" s="68" t="s">
        <v>46</v>
      </c>
    </row>
    <row r="84" spans="3:3" hidden="1">
      <c r="C84" s="68" t="s">
        <v>47</v>
      </c>
    </row>
    <row r="85" spans="3:3" hidden="1"/>
    <row r="86" spans="3:3" hidden="1">
      <c r="C86" s="68" t="s">
        <v>55</v>
      </c>
    </row>
    <row r="87" spans="3:3" hidden="1">
      <c r="C87" s="68" t="s">
        <v>39</v>
      </c>
    </row>
    <row r="88" spans="3:3" hidden="1">
      <c r="C88" s="68" t="s">
        <v>56</v>
      </c>
    </row>
    <row r="89" spans="3:3" hidden="1">
      <c r="C89" s="68" t="s">
        <v>53</v>
      </c>
    </row>
    <row r="90" spans="3:3" hidden="1">
      <c r="C90" s="68" t="s">
        <v>52</v>
      </c>
    </row>
    <row r="91" spans="3:3" hidden="1">
      <c r="C91" s="68" t="s">
        <v>51</v>
      </c>
    </row>
    <row r="92" spans="3:3" hidden="1">
      <c r="C92" s="68" t="s">
        <v>50</v>
      </c>
    </row>
    <row r="93" spans="3:3" hidden="1">
      <c r="C93" s="68" t="s">
        <v>49</v>
      </c>
    </row>
    <row r="94" spans="3:3" hidden="1">
      <c r="C94" s="68" t="s">
        <v>48</v>
      </c>
    </row>
    <row r="95" spans="3:3" hidden="1"/>
    <row r="96" spans="3:3" hidden="1">
      <c r="C96" s="64" t="s">
        <v>55</v>
      </c>
    </row>
    <row r="97" spans="3:3" hidden="1">
      <c r="C97" s="64" t="s">
        <v>19</v>
      </c>
    </row>
    <row r="98" spans="3:3" hidden="1">
      <c r="C98" s="68" t="s">
        <v>18</v>
      </c>
    </row>
    <row r="99" spans="3:3" hidden="1">
      <c r="C99" s="68" t="s">
        <v>20</v>
      </c>
    </row>
    <row r="100" spans="3:3" hidden="1">
      <c r="C100" s="68" t="s">
        <v>21</v>
      </c>
    </row>
    <row r="101" spans="3:3" hidden="1">
      <c r="C101" s="68" t="s">
        <v>22</v>
      </c>
    </row>
    <row r="102" spans="3:3" hidden="1">
      <c r="C102" s="68" t="s">
        <v>23</v>
      </c>
    </row>
    <row r="103" spans="3:3" hidden="1">
      <c r="C103" s="68" t="s">
        <v>24</v>
      </c>
    </row>
    <row r="104" spans="3:3" hidden="1">
      <c r="C104" s="166" t="s">
        <v>30</v>
      </c>
    </row>
    <row r="105" spans="3:3" hidden="1">
      <c r="C105" s="68" t="s">
        <v>25</v>
      </c>
    </row>
    <row r="106" spans="3:3" hidden="1">
      <c r="C106" s="68" t="s">
        <v>26</v>
      </c>
    </row>
    <row r="107" spans="3:3" hidden="1">
      <c r="C107" s="68" t="s">
        <v>38</v>
      </c>
    </row>
    <row r="108" spans="3:3" hidden="1">
      <c r="C108" s="68" t="s">
        <v>27</v>
      </c>
    </row>
    <row r="109" spans="3:3" hidden="1">
      <c r="C109" s="68" t="s">
        <v>29</v>
      </c>
    </row>
    <row r="110" spans="3:3" hidden="1">
      <c r="C110" s="166" t="s">
        <v>28</v>
      </c>
    </row>
    <row r="111" spans="3:3" hidden="1"/>
    <row r="112" spans="3:3" hidden="1">
      <c r="C112" s="68" t="s">
        <v>85</v>
      </c>
    </row>
    <row r="113" spans="3:3" hidden="1">
      <c r="C113" s="68" t="s">
        <v>57</v>
      </c>
    </row>
    <row r="114" spans="3:3" hidden="1">
      <c r="C114" s="68" t="s">
        <v>58</v>
      </c>
    </row>
    <row r="115" spans="3:3" hidden="1">
      <c r="C115" s="68" t="s">
        <v>59</v>
      </c>
    </row>
    <row r="116" spans="3:3" hidden="1">
      <c r="C116" s="68" t="s">
        <v>60</v>
      </c>
    </row>
    <row r="117" spans="3:3" hidden="1">
      <c r="C117" s="68" t="s">
        <v>61</v>
      </c>
    </row>
    <row r="118" spans="3:3" hidden="1">
      <c r="C118" s="68" t="s">
        <v>62</v>
      </c>
    </row>
    <row r="119" spans="3:3" hidden="1">
      <c r="C119" s="68" t="s">
        <v>63</v>
      </c>
    </row>
    <row r="120" spans="3:3" hidden="1">
      <c r="C120" s="68" t="s">
        <v>64</v>
      </c>
    </row>
    <row r="121" spans="3:3" hidden="1">
      <c r="C121" s="68" t="s">
        <v>65</v>
      </c>
    </row>
    <row r="122" spans="3:3" hidden="1">
      <c r="C122" s="68" t="s">
        <v>66</v>
      </c>
    </row>
    <row r="123" spans="3:3" hidden="1">
      <c r="C123" s="68" t="s">
        <v>67</v>
      </c>
    </row>
    <row r="124" spans="3:3" hidden="1">
      <c r="C124" s="68" t="s">
        <v>68</v>
      </c>
    </row>
    <row r="125" spans="3:3" hidden="1">
      <c r="C125" s="68" t="s">
        <v>69</v>
      </c>
    </row>
    <row r="126" spans="3:3" hidden="1">
      <c r="C126" s="68" t="s">
        <v>70</v>
      </c>
    </row>
    <row r="127" spans="3:3" hidden="1">
      <c r="C127" s="68" t="s">
        <v>71</v>
      </c>
    </row>
    <row r="128" spans="3:3" hidden="1">
      <c r="C128" s="68" t="s">
        <v>72</v>
      </c>
    </row>
    <row r="129" spans="3:3" hidden="1">
      <c r="C129" s="68" t="s">
        <v>73</v>
      </c>
    </row>
    <row r="130" spans="3:3" hidden="1">
      <c r="C130" s="68" t="s">
        <v>74</v>
      </c>
    </row>
    <row r="131" spans="3:3" hidden="1">
      <c r="C131" s="68" t="s">
        <v>75</v>
      </c>
    </row>
    <row r="132" spans="3:3" hidden="1">
      <c r="C132" s="68" t="s">
        <v>76</v>
      </c>
    </row>
    <row r="133" spans="3:3" hidden="1">
      <c r="C133" s="68" t="s">
        <v>77</v>
      </c>
    </row>
    <row r="134" spans="3:3" hidden="1">
      <c r="C134" s="68" t="s">
        <v>78</v>
      </c>
    </row>
    <row r="135" spans="3:3" hidden="1">
      <c r="C135" s="68" t="s">
        <v>79</v>
      </c>
    </row>
    <row r="136" spans="3:3" hidden="1">
      <c r="C136" s="68" t="s">
        <v>80</v>
      </c>
    </row>
    <row r="137" spans="3:3" hidden="1">
      <c r="C137" s="68" t="s">
        <v>81</v>
      </c>
    </row>
    <row r="138" spans="3:3" hidden="1">
      <c r="C138" s="68" t="s">
        <v>82</v>
      </c>
    </row>
    <row r="139" spans="3:3" hidden="1">
      <c r="C139" s="68" t="s">
        <v>83</v>
      </c>
    </row>
    <row r="140" spans="3:3" hidden="1">
      <c r="C140" s="6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68" t="s">
        <v>448</v>
      </c>
    </row>
    <row r="147" spans="2:3" hidden="1"/>
    <row r="148" spans="2:3" hidden="1">
      <c r="C148" s="68" t="s">
        <v>86</v>
      </c>
    </row>
    <row r="149" spans="2:3" hidden="1">
      <c r="C149" s="68" t="s">
        <v>230</v>
      </c>
    </row>
    <row r="150" spans="2:3" hidden="1">
      <c r="C150" s="68" t="s">
        <v>231</v>
      </c>
    </row>
    <row r="151" spans="2:3" hidden="1">
      <c r="C151" s="68" t="s">
        <v>232</v>
      </c>
    </row>
    <row r="152" spans="2:3" hidden="1">
      <c r="C152" s="68" t="s">
        <v>233</v>
      </c>
    </row>
    <row r="153" spans="2:3" hidden="1">
      <c r="C153" s="68" t="s">
        <v>234</v>
      </c>
    </row>
    <row r="154" spans="2:3" hidden="1">
      <c r="C154" s="68" t="s">
        <v>235</v>
      </c>
    </row>
    <row r="155" spans="2:3" hidden="1"/>
    <row r="156" spans="2:3" hidden="1">
      <c r="C156" s="68" t="s">
        <v>86</v>
      </c>
    </row>
    <row r="157" spans="2:3" hidden="1">
      <c r="C157" s="68" t="s">
        <v>236</v>
      </c>
    </row>
    <row r="158" spans="2:3" hidden="1">
      <c r="C158" s="68" t="s">
        <v>237</v>
      </c>
    </row>
    <row r="159" spans="2:3" hidden="1">
      <c r="C159" s="6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1" zoomScale="115" zoomScaleNormal="100" zoomScaleSheetLayoutView="115" workbookViewId="0">
      <selection activeCell="A51" sqref="A51:O51"/>
    </sheetView>
  </sheetViews>
  <sheetFormatPr defaultColWidth="9.140625" defaultRowHeight="11.25"/>
  <cols>
    <col min="1" max="1" width="0.85546875" style="14" hidden="1" customWidth="1"/>
    <col min="2" max="2" width="4.85546875" style="14" customWidth="1"/>
    <col min="3" max="3" width="35.5703125" style="14" customWidth="1"/>
    <col min="4" max="4" width="6.140625" style="14" customWidth="1"/>
    <col min="5" max="5" width="7.140625" style="438" customWidth="1"/>
    <col min="6" max="6" width="10.7109375" style="14" customWidth="1"/>
    <col min="7" max="7" width="8.7109375" style="14" customWidth="1"/>
    <col min="8" max="9" width="10.7109375" style="14" customWidth="1"/>
    <col min="10" max="10" width="8.7109375" style="14" customWidth="1"/>
    <col min="11" max="12" width="10.7109375" style="14" customWidth="1"/>
    <col min="13" max="13" width="8.7109375" style="14" customWidth="1"/>
    <col min="14" max="14" width="10.7109375" style="14" customWidth="1"/>
    <col min="15" max="15" width="10.28515625" style="14" customWidth="1"/>
    <col min="16" max="16" width="6.7109375" style="14" customWidth="1"/>
    <col min="17" max="16384" width="9.140625" style="14"/>
  </cols>
  <sheetData>
    <row r="1" spans="1:17" ht="12.75" customHeight="1">
      <c r="A1" s="391"/>
      <c r="B1" s="1121" t="s">
        <v>335</v>
      </c>
      <c r="C1" s="1121"/>
      <c r="D1" s="1121"/>
      <c r="E1" s="1121"/>
      <c r="F1" s="1121"/>
      <c r="G1" s="1121"/>
      <c r="H1" s="1121"/>
      <c r="I1" s="1121"/>
      <c r="J1" s="1121"/>
      <c r="K1" s="1121"/>
      <c r="L1" s="1121"/>
      <c r="M1" s="1121"/>
    </row>
    <row r="2" spans="1:17" s="393" customFormat="1" ht="22.5" customHeight="1">
      <c r="A2" s="392"/>
      <c r="B2" s="1108" t="s">
        <v>5</v>
      </c>
      <c r="C2" s="1108" t="s">
        <v>101</v>
      </c>
      <c r="D2" s="1108" t="s">
        <v>187</v>
      </c>
      <c r="E2" s="1108" t="s">
        <v>190</v>
      </c>
      <c r="F2" s="1108" t="s">
        <v>690</v>
      </c>
      <c r="G2" s="1108" t="s">
        <v>102</v>
      </c>
      <c r="H2" s="1122" t="s">
        <v>691</v>
      </c>
      <c r="I2" s="1124" t="s">
        <v>247</v>
      </c>
      <c r="J2" s="1125"/>
      <c r="K2" s="1126"/>
      <c r="L2" s="1124" t="s">
        <v>248</v>
      </c>
      <c r="M2" s="1125"/>
      <c r="N2" s="1126"/>
      <c r="O2" s="1108" t="s">
        <v>279</v>
      </c>
    </row>
    <row r="3" spans="1:17" s="393" customFormat="1" ht="30" customHeight="1">
      <c r="A3" s="392"/>
      <c r="B3" s="1109"/>
      <c r="C3" s="1109"/>
      <c r="D3" s="1109"/>
      <c r="E3" s="1109"/>
      <c r="F3" s="1109"/>
      <c r="G3" s="1109"/>
      <c r="H3" s="1123"/>
      <c r="I3" s="432" t="s">
        <v>142</v>
      </c>
      <c r="J3" s="432" t="s">
        <v>102</v>
      </c>
      <c r="K3" s="330" t="s">
        <v>694</v>
      </c>
      <c r="L3" s="432" t="s">
        <v>142</v>
      </c>
      <c r="M3" s="432" t="s">
        <v>102</v>
      </c>
      <c r="N3" s="432" t="s">
        <v>695</v>
      </c>
      <c r="O3" s="1109"/>
    </row>
    <row r="4" spans="1:17" s="361" customFormat="1" ht="10.5">
      <c r="A4" s="358"/>
      <c r="B4" s="359">
        <v>1</v>
      </c>
      <c r="C4" s="359">
        <v>2</v>
      </c>
      <c r="D4" s="359">
        <v>3</v>
      </c>
      <c r="E4" s="359">
        <v>4</v>
      </c>
      <c r="F4" s="359">
        <v>5</v>
      </c>
      <c r="G4" s="359">
        <v>6</v>
      </c>
      <c r="H4" s="359">
        <v>7</v>
      </c>
      <c r="I4" s="360">
        <v>8</v>
      </c>
      <c r="J4" s="359">
        <v>9</v>
      </c>
      <c r="K4" s="359">
        <v>10</v>
      </c>
      <c r="L4" s="359">
        <v>11</v>
      </c>
      <c r="M4" s="359">
        <v>12</v>
      </c>
      <c r="N4" s="359">
        <v>13</v>
      </c>
      <c r="O4" s="359">
        <v>14</v>
      </c>
    </row>
    <row r="5" spans="1:17" ht="12" customHeight="1">
      <c r="A5" s="13"/>
      <c r="B5" s="394" t="s">
        <v>631</v>
      </c>
      <c r="C5" s="1102" t="s">
        <v>698</v>
      </c>
      <c r="D5" s="1103"/>
      <c r="E5" s="1103"/>
      <c r="F5" s="1103"/>
      <c r="G5" s="1103"/>
      <c r="H5" s="1103"/>
      <c r="I5" s="1103"/>
      <c r="J5" s="1103"/>
      <c r="K5" s="1103"/>
      <c r="L5" s="1103"/>
      <c r="M5" s="1103"/>
      <c r="N5" s="1103"/>
      <c r="O5" s="1104"/>
    </row>
    <row r="6" spans="1:17" ht="12" customHeight="1">
      <c r="A6" s="13"/>
      <c r="B6" s="394" t="s">
        <v>1</v>
      </c>
      <c r="C6" s="1110"/>
      <c r="D6" s="1111"/>
      <c r="E6" s="1111"/>
      <c r="F6" s="1111"/>
      <c r="G6" s="1111"/>
      <c r="H6" s="1111"/>
      <c r="I6" s="1111"/>
      <c r="J6" s="1111"/>
      <c r="K6" s="1111"/>
      <c r="L6" s="1111"/>
      <c r="M6" s="1111"/>
      <c r="N6" s="1111"/>
      <c r="O6" s="1112"/>
    </row>
    <row r="7" spans="1:17" ht="12" customHeight="1">
      <c r="A7" s="13"/>
      <c r="B7" s="403" t="s">
        <v>3</v>
      </c>
      <c r="C7" s="395"/>
      <c r="D7" s="401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9"/>
    </row>
    <row r="8" spans="1:17" s="399" customFormat="1">
      <c r="A8" s="397"/>
      <c r="B8" s="439" t="s">
        <v>195</v>
      </c>
      <c r="C8" s="395"/>
      <c r="D8" s="401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9"/>
    </row>
    <row r="9" spans="1:17" s="399" customFormat="1" ht="12" customHeight="1">
      <c r="A9" s="397"/>
      <c r="B9" s="439" t="s">
        <v>6</v>
      </c>
      <c r="C9" s="427"/>
      <c r="D9" s="401"/>
      <c r="E9" s="434"/>
      <c r="F9" s="396"/>
      <c r="G9" s="396"/>
      <c r="H9" s="396"/>
      <c r="I9" s="396"/>
      <c r="J9" s="396"/>
      <c r="K9" s="396"/>
      <c r="L9" s="396"/>
      <c r="M9" s="396"/>
      <c r="N9" s="396"/>
      <c r="O9" s="419"/>
    </row>
    <row r="10" spans="1:17" ht="12" customHeight="1">
      <c r="A10" s="13"/>
      <c r="B10" s="429" t="s">
        <v>701</v>
      </c>
      <c r="C10" s="1119" t="s">
        <v>702</v>
      </c>
      <c r="D10" s="1119"/>
      <c r="E10" s="1120"/>
      <c r="F10" s="404">
        <f ca="1">SUM(F7:OFFSET(SumaABV,-1,4))</f>
        <v>0</v>
      </c>
      <c r="G10" s="404">
        <f ca="1">SUM(G7:OFFSET(SumaABV,-1,5))</f>
        <v>0</v>
      </c>
      <c r="H10" s="404">
        <f ca="1">SUM(H7:OFFSET(SumaABV,-1,6))</f>
        <v>0</v>
      </c>
      <c r="I10" s="404">
        <f ca="1">SUM(I7:OFFSET(SumaABV,-1,7))</f>
        <v>0</v>
      </c>
      <c r="J10" s="404">
        <f ca="1">SUM(J7:OFFSET(SumaABV,-1,8))</f>
        <v>0</v>
      </c>
      <c r="K10" s="404">
        <f ca="1">SUM(K7:OFFSET(SumaABV,-1,9))</f>
        <v>0</v>
      </c>
      <c r="L10" s="404">
        <f ca="1">SUM(L7:OFFSET(SumaABV,-1,10))</f>
        <v>0</v>
      </c>
      <c r="M10" s="404">
        <f ca="1">SUM(M7:OFFSET(SumaABV,-1,11))</f>
        <v>0</v>
      </c>
      <c r="N10" s="404">
        <f ca="1">SUM(N7:OFFSET(SumaABV,-1,12))</f>
        <v>0</v>
      </c>
      <c r="O10" s="441"/>
      <c r="Q10" s="446" t="s">
        <v>703</v>
      </c>
    </row>
    <row r="11" spans="1:17" ht="12" customHeight="1">
      <c r="A11" s="13"/>
      <c r="B11" s="431" t="s">
        <v>2</v>
      </c>
      <c r="C11" s="1113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2"/>
      <c r="Q11" s="449" t="s">
        <v>704</v>
      </c>
    </row>
    <row r="12" spans="1:17" ht="12" customHeight="1">
      <c r="A12" s="13"/>
      <c r="B12" s="398" t="s">
        <v>3</v>
      </c>
      <c r="C12" s="440"/>
      <c r="D12" s="401"/>
      <c r="E12" s="434"/>
      <c r="F12" s="396"/>
      <c r="G12" s="396"/>
      <c r="H12" s="396"/>
      <c r="I12" s="396"/>
      <c r="J12" s="396"/>
      <c r="K12" s="396"/>
      <c r="L12" s="396"/>
      <c r="M12" s="396"/>
      <c r="N12" s="396"/>
      <c r="O12" s="419"/>
      <c r="Q12" s="446"/>
    </row>
    <row r="13" spans="1:17" s="399" customFormat="1" ht="12" customHeight="1">
      <c r="A13" s="397">
        <v>1</v>
      </c>
      <c r="B13" s="398" t="s">
        <v>195</v>
      </c>
      <c r="C13" s="400"/>
      <c r="D13" s="401"/>
      <c r="E13" s="434"/>
      <c r="F13" s="396"/>
      <c r="G13" s="396"/>
      <c r="H13" s="396"/>
      <c r="I13" s="396"/>
      <c r="J13" s="396"/>
      <c r="K13" s="396"/>
      <c r="L13" s="396"/>
      <c r="M13" s="396"/>
      <c r="N13" s="396"/>
      <c r="O13" s="419"/>
      <c r="Q13" s="446"/>
    </row>
    <row r="14" spans="1:17" s="399" customFormat="1" ht="12" customHeight="1">
      <c r="A14" s="397"/>
      <c r="B14" s="398" t="s">
        <v>6</v>
      </c>
      <c r="C14" s="428"/>
      <c r="D14" s="401"/>
      <c r="E14" s="434"/>
      <c r="F14" s="396"/>
      <c r="G14" s="396"/>
      <c r="H14" s="396"/>
      <c r="I14" s="396"/>
      <c r="J14" s="396"/>
      <c r="K14" s="396"/>
      <c r="L14" s="396"/>
      <c r="M14" s="396"/>
      <c r="N14" s="396"/>
      <c r="O14" s="419"/>
      <c r="Q14" s="446"/>
    </row>
    <row r="15" spans="1:17" ht="12" customHeight="1">
      <c r="A15" s="13"/>
      <c r="B15" s="430" t="s">
        <v>701</v>
      </c>
      <c r="C15" s="1119" t="s">
        <v>700</v>
      </c>
      <c r="D15" s="1119"/>
      <c r="E15" s="1120"/>
      <c r="F15" s="404">
        <f ca="1">SUM(F12:OFFSET(SumaBBV,-1,4))</f>
        <v>0</v>
      </c>
      <c r="G15" s="404">
        <f ca="1">SUM(G12:OFFSET(SumaBBV,-1,5))</f>
        <v>0</v>
      </c>
      <c r="H15" s="404">
        <f ca="1">SUM(H12:OFFSET(SumaBBV,-1,6))</f>
        <v>0</v>
      </c>
      <c r="I15" s="404">
        <f ca="1">SUM(I12:OFFSET(SumaBBV,-1,7))</f>
        <v>0</v>
      </c>
      <c r="J15" s="404">
        <f ca="1">SUM(J12:OFFSET(SumaBBV,-1,8))</f>
        <v>0</v>
      </c>
      <c r="K15" s="404">
        <f ca="1">SUM(K12:OFFSET(SumaBBV,-1,9))</f>
        <v>0</v>
      </c>
      <c r="L15" s="404">
        <f ca="1">SUM(L12:OFFSET(SumaBBV,-1,10))</f>
        <v>0</v>
      </c>
      <c r="M15" s="404">
        <f ca="1">SUM(M12:OFFSET(SumaBBV,-1,11))</f>
        <v>0</v>
      </c>
      <c r="N15" s="404">
        <f ca="1">SUM(N12:OFFSET(SumaBBV,-1,12))</f>
        <v>0</v>
      </c>
      <c r="O15" s="441"/>
      <c r="Q15" s="446"/>
    </row>
    <row r="16" spans="1:17" ht="12" hidden="1" customHeight="1">
      <c r="A16" s="13"/>
      <c r="B16" s="431" t="s">
        <v>858</v>
      </c>
      <c r="C16" s="1113"/>
      <c r="D16" s="1111"/>
      <c r="E16" s="1111"/>
      <c r="F16" s="1111"/>
      <c r="G16" s="1111"/>
      <c r="H16" s="1111"/>
      <c r="I16" s="1111"/>
      <c r="J16" s="1111"/>
      <c r="K16" s="1111"/>
      <c r="L16" s="1111"/>
      <c r="M16" s="1111"/>
      <c r="N16" s="1111"/>
      <c r="O16" s="1112"/>
      <c r="Q16" s="449" t="s">
        <v>704</v>
      </c>
    </row>
    <row r="17" spans="1:17" ht="12" hidden="1" customHeight="1">
      <c r="A17" s="13"/>
      <c r="B17" s="398">
        <v>1</v>
      </c>
      <c r="C17" s="440"/>
      <c r="D17" s="401"/>
      <c r="E17" s="434"/>
      <c r="F17" s="396"/>
      <c r="G17" s="396"/>
      <c r="H17" s="396"/>
      <c r="I17" s="396"/>
      <c r="J17" s="396"/>
      <c r="K17" s="396"/>
      <c r="L17" s="396"/>
      <c r="M17" s="396"/>
      <c r="N17" s="396"/>
      <c r="O17" s="419"/>
      <c r="Q17" s="446"/>
    </row>
    <row r="18" spans="1:17" s="399" customFormat="1" ht="12" hidden="1" customHeight="1">
      <c r="A18" s="397">
        <v>1</v>
      </c>
      <c r="B18" s="398">
        <v>2</v>
      </c>
      <c r="C18" s="400"/>
      <c r="D18" s="401"/>
      <c r="E18" s="434"/>
      <c r="F18" s="396"/>
      <c r="G18" s="396"/>
      <c r="H18" s="396"/>
      <c r="I18" s="396"/>
      <c r="J18" s="396"/>
      <c r="K18" s="396"/>
      <c r="L18" s="396"/>
      <c r="M18" s="396"/>
      <c r="N18" s="396"/>
      <c r="O18" s="419"/>
      <c r="Q18" s="446"/>
    </row>
    <row r="19" spans="1:17" s="399" customFormat="1" ht="12" hidden="1" customHeight="1">
      <c r="A19" s="397"/>
      <c r="B19" s="398" t="s">
        <v>6</v>
      </c>
      <c r="C19" s="428"/>
      <c r="D19" s="401"/>
      <c r="E19" s="434"/>
      <c r="F19" s="396"/>
      <c r="G19" s="396"/>
      <c r="H19" s="396"/>
      <c r="I19" s="396"/>
      <c r="J19" s="396"/>
      <c r="K19" s="396"/>
      <c r="L19" s="396"/>
      <c r="M19" s="396"/>
      <c r="N19" s="396"/>
      <c r="O19" s="419"/>
      <c r="Q19" s="446"/>
    </row>
    <row r="20" spans="1:17" ht="12" hidden="1" customHeight="1">
      <c r="A20" s="13"/>
      <c r="B20" s="430" t="s">
        <v>701</v>
      </c>
      <c r="C20" s="1119" t="s">
        <v>858</v>
      </c>
      <c r="D20" s="1119"/>
      <c r="E20" s="1120"/>
      <c r="F20" s="404">
        <f ca="1">SUM(F17:OFFSET(SumaCBV,-1,4))</f>
        <v>0</v>
      </c>
      <c r="G20" s="404">
        <f ca="1">SUM(G17:OFFSET(SumaCBV,-1,5))</f>
        <v>0</v>
      </c>
      <c r="H20" s="404">
        <f ca="1">SUM(H17:OFFSET(SumaCBV,-1,6))</f>
        <v>0</v>
      </c>
      <c r="I20" s="404">
        <f ca="1">SUM(I17:OFFSET(SumaCBV,-1,7))</f>
        <v>0</v>
      </c>
      <c r="J20" s="404">
        <f ca="1">SUM(J17:OFFSET(SumaCBV,-1,8))</f>
        <v>0</v>
      </c>
      <c r="K20" s="404">
        <f ca="1">SUM(K17:OFFSET(SumaCBV,-1,9))</f>
        <v>0</v>
      </c>
      <c r="L20" s="404">
        <f ca="1">SUM(L17:OFFSET(SumaCBV,-1,10))</f>
        <v>0</v>
      </c>
      <c r="M20" s="404">
        <f ca="1">SUM(M17:OFFSET(SumaCBV,-1,11))</f>
        <v>0</v>
      </c>
      <c r="N20" s="404">
        <f ca="1">SUM(N17:OFFSET(SumaCBV,-1,12))</f>
        <v>0</v>
      </c>
      <c r="O20" s="441"/>
      <c r="Q20" s="446"/>
    </row>
    <row r="21" spans="1:17" ht="12" hidden="1" customHeight="1">
      <c r="A21" s="13"/>
      <c r="B21" s="431" t="s">
        <v>859</v>
      </c>
      <c r="C21" s="1113"/>
      <c r="D21" s="1111"/>
      <c r="E21" s="1111"/>
      <c r="F21" s="1111"/>
      <c r="G21" s="1111"/>
      <c r="H21" s="1111"/>
      <c r="I21" s="1111"/>
      <c r="J21" s="1111"/>
      <c r="K21" s="1111"/>
      <c r="L21" s="1111"/>
      <c r="M21" s="1111"/>
      <c r="N21" s="1111"/>
      <c r="O21" s="1112"/>
      <c r="Q21" s="449"/>
    </row>
    <row r="22" spans="1:17" ht="12" hidden="1" customHeight="1">
      <c r="A22" s="13"/>
      <c r="B22" s="398">
        <v>1</v>
      </c>
      <c r="C22" s="440"/>
      <c r="D22" s="401"/>
      <c r="E22" s="434"/>
      <c r="F22" s="396"/>
      <c r="G22" s="396"/>
      <c r="H22" s="396"/>
      <c r="I22" s="396"/>
      <c r="J22" s="396"/>
      <c r="K22" s="396"/>
      <c r="L22" s="396"/>
      <c r="M22" s="396"/>
      <c r="N22" s="396"/>
      <c r="O22" s="419"/>
      <c r="Q22" s="446"/>
    </row>
    <row r="23" spans="1:17" s="399" customFormat="1" ht="12" hidden="1" customHeight="1">
      <c r="A23" s="397">
        <v>1</v>
      </c>
      <c r="B23" s="398">
        <v>2</v>
      </c>
      <c r="C23" s="400"/>
      <c r="D23" s="401"/>
      <c r="E23" s="434"/>
      <c r="F23" s="396"/>
      <c r="G23" s="396"/>
      <c r="H23" s="396"/>
      <c r="I23" s="396"/>
      <c r="J23" s="396"/>
      <c r="K23" s="396"/>
      <c r="L23" s="396"/>
      <c r="M23" s="396"/>
      <c r="N23" s="396"/>
      <c r="O23" s="419"/>
      <c r="Q23" s="446"/>
    </row>
    <row r="24" spans="1:17" s="399" customFormat="1" ht="12" hidden="1" customHeight="1">
      <c r="A24" s="397"/>
      <c r="B24" s="398" t="s">
        <v>6</v>
      </c>
      <c r="C24" s="428"/>
      <c r="D24" s="401"/>
      <c r="E24" s="434"/>
      <c r="F24" s="396"/>
      <c r="G24" s="396"/>
      <c r="H24" s="396"/>
      <c r="I24" s="396"/>
      <c r="J24" s="396"/>
      <c r="K24" s="396"/>
      <c r="L24" s="396"/>
      <c r="M24" s="396"/>
      <c r="N24" s="396"/>
      <c r="O24" s="419"/>
      <c r="Q24" s="446"/>
    </row>
    <row r="25" spans="1:17" ht="12" hidden="1" customHeight="1">
      <c r="A25" s="13"/>
      <c r="B25" s="430" t="s">
        <v>701</v>
      </c>
      <c r="C25" s="1119" t="s">
        <v>859</v>
      </c>
      <c r="D25" s="1119"/>
      <c r="E25" s="1120"/>
      <c r="F25" s="404">
        <f ca="1">SUM(F22:OFFSET(SumaDBV,-1,4))</f>
        <v>0</v>
      </c>
      <c r="G25" s="404">
        <f ca="1">SUM(G22:OFFSET(SumaDBV,-1,5))</f>
        <v>0</v>
      </c>
      <c r="H25" s="404">
        <f ca="1">SUM(H22:OFFSET(SumaDBV,-1,6))</f>
        <v>0</v>
      </c>
      <c r="I25" s="404">
        <f ca="1">SUM(I22:OFFSET(SumaDBV,-1,7))</f>
        <v>0</v>
      </c>
      <c r="J25" s="404">
        <f ca="1">SUM(J22:OFFSET(SumaDBV,-1,8))</f>
        <v>0</v>
      </c>
      <c r="K25" s="404">
        <f ca="1">SUM(K22:OFFSET(SumaDBV,-1,9))</f>
        <v>0</v>
      </c>
      <c r="L25" s="404">
        <f ca="1">SUM(L22:OFFSET(SumaDBV,-1,10))</f>
        <v>0</v>
      </c>
      <c r="M25" s="404">
        <f ca="1">SUM(M22:OFFSET(SumaDBV,-1,11))</f>
        <v>0</v>
      </c>
      <c r="N25" s="404">
        <f ca="1">SUM(N22:OFFSET(SumaDBV,-1,12))</f>
        <v>0</v>
      </c>
      <c r="O25" s="441"/>
      <c r="Q25" s="446"/>
    </row>
    <row r="26" spans="1:17" ht="12" hidden="1" customHeight="1">
      <c r="A26" s="13"/>
      <c r="B26" s="431" t="s">
        <v>860</v>
      </c>
      <c r="C26" s="1113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2"/>
      <c r="Q26" s="449"/>
    </row>
    <row r="27" spans="1:17" ht="12" hidden="1" customHeight="1">
      <c r="A27" s="13"/>
      <c r="B27" s="398">
        <v>1</v>
      </c>
      <c r="C27" s="440"/>
      <c r="D27" s="401"/>
      <c r="E27" s="434"/>
      <c r="F27" s="396"/>
      <c r="G27" s="396"/>
      <c r="H27" s="396"/>
      <c r="I27" s="396"/>
      <c r="J27" s="396"/>
      <c r="K27" s="396"/>
      <c r="L27" s="396"/>
      <c r="M27" s="396"/>
      <c r="N27" s="396"/>
      <c r="O27" s="419"/>
      <c r="Q27" s="446"/>
    </row>
    <row r="28" spans="1:17" s="399" customFormat="1" ht="12" hidden="1" customHeight="1">
      <c r="A28" s="397">
        <v>1</v>
      </c>
      <c r="B28" s="398">
        <v>2</v>
      </c>
      <c r="C28" s="400"/>
      <c r="D28" s="401"/>
      <c r="E28" s="434"/>
      <c r="F28" s="396"/>
      <c r="G28" s="396"/>
      <c r="H28" s="396"/>
      <c r="I28" s="396"/>
      <c r="J28" s="396"/>
      <c r="K28" s="396"/>
      <c r="L28" s="396"/>
      <c r="M28" s="396"/>
      <c r="N28" s="396"/>
      <c r="O28" s="419"/>
      <c r="Q28" s="446"/>
    </row>
    <row r="29" spans="1:17" s="399" customFormat="1" ht="12" hidden="1" customHeight="1">
      <c r="A29" s="397"/>
      <c r="B29" s="398" t="s">
        <v>6</v>
      </c>
      <c r="C29" s="428"/>
      <c r="D29" s="401"/>
      <c r="E29" s="434"/>
      <c r="F29" s="396"/>
      <c r="G29" s="396"/>
      <c r="H29" s="396"/>
      <c r="I29" s="396"/>
      <c r="J29" s="396"/>
      <c r="K29" s="396"/>
      <c r="L29" s="396"/>
      <c r="M29" s="396"/>
      <c r="N29" s="396"/>
      <c r="O29" s="419"/>
      <c r="Q29" s="446"/>
    </row>
    <row r="30" spans="1:17" ht="12" hidden="1" customHeight="1">
      <c r="A30" s="13"/>
      <c r="B30" s="430" t="s">
        <v>701</v>
      </c>
      <c r="C30" s="1119" t="s">
        <v>860</v>
      </c>
      <c r="D30" s="1119"/>
      <c r="E30" s="1120"/>
      <c r="F30" s="404">
        <f ca="1">SUM(F27:OFFSET(SumaEBV,-1,4))</f>
        <v>0</v>
      </c>
      <c r="G30" s="404">
        <f ca="1">SUM(G27:OFFSET(SumaEBV,-1,5))</f>
        <v>0</v>
      </c>
      <c r="H30" s="404">
        <f ca="1">SUM(H27:OFFSET(SumaEBV,-1,6))</f>
        <v>0</v>
      </c>
      <c r="I30" s="404">
        <f ca="1">SUM(I27:OFFSET(SumaEBV,-1,7))</f>
        <v>0</v>
      </c>
      <c r="J30" s="404">
        <f ca="1">SUM(J27:OFFSET(SumaEBV,-1,8))</f>
        <v>0</v>
      </c>
      <c r="K30" s="404">
        <f ca="1">SUM(K27:OFFSET(SumaEBV,-1,9))</f>
        <v>0</v>
      </c>
      <c r="L30" s="404">
        <f ca="1">SUM(L27:OFFSET(SumaEBV,-1,10))</f>
        <v>0</v>
      </c>
      <c r="M30" s="404">
        <f ca="1">SUM(M27:OFFSET(SumaEBV,-1,11))</f>
        <v>0</v>
      </c>
      <c r="N30" s="404">
        <f ca="1">SUM(N27:OFFSET(SumaEBV,-1,12))</f>
        <v>0</v>
      </c>
      <c r="O30" s="441"/>
      <c r="Q30" s="446"/>
    </row>
    <row r="31" spans="1:17" ht="12" hidden="1" customHeight="1">
      <c r="A31" s="13"/>
      <c r="B31" s="431" t="s">
        <v>861</v>
      </c>
      <c r="C31" s="1113"/>
      <c r="D31" s="1111"/>
      <c r="E31" s="1111"/>
      <c r="F31" s="1111"/>
      <c r="G31" s="1111"/>
      <c r="H31" s="1111"/>
      <c r="I31" s="1111"/>
      <c r="J31" s="1111"/>
      <c r="K31" s="1111"/>
      <c r="L31" s="1111"/>
      <c r="M31" s="1111"/>
      <c r="N31" s="1111"/>
      <c r="O31" s="1112"/>
      <c r="Q31" s="449"/>
    </row>
    <row r="32" spans="1:17" ht="12" hidden="1" customHeight="1">
      <c r="A32" s="13"/>
      <c r="B32" s="398">
        <v>1</v>
      </c>
      <c r="C32" s="440"/>
      <c r="D32" s="401"/>
      <c r="E32" s="434"/>
      <c r="F32" s="396"/>
      <c r="G32" s="396"/>
      <c r="H32" s="396"/>
      <c r="I32" s="396"/>
      <c r="J32" s="396"/>
      <c r="K32" s="396"/>
      <c r="L32" s="396"/>
      <c r="M32" s="396"/>
      <c r="N32" s="396"/>
      <c r="O32" s="419"/>
      <c r="Q32" s="446"/>
    </row>
    <row r="33" spans="1:17" s="399" customFormat="1" ht="12" hidden="1" customHeight="1">
      <c r="A33" s="397">
        <v>1</v>
      </c>
      <c r="B33" s="398">
        <v>2</v>
      </c>
      <c r="C33" s="400"/>
      <c r="D33" s="401"/>
      <c r="E33" s="434"/>
      <c r="F33" s="396"/>
      <c r="G33" s="396"/>
      <c r="H33" s="396"/>
      <c r="I33" s="396"/>
      <c r="J33" s="396"/>
      <c r="K33" s="396"/>
      <c r="L33" s="396"/>
      <c r="M33" s="396"/>
      <c r="N33" s="396"/>
      <c r="O33" s="419"/>
      <c r="Q33" s="446"/>
    </row>
    <row r="34" spans="1:17" s="399" customFormat="1" ht="12" hidden="1" customHeight="1">
      <c r="A34" s="397"/>
      <c r="B34" s="398" t="s">
        <v>6</v>
      </c>
      <c r="C34" s="428"/>
      <c r="D34" s="401"/>
      <c r="E34" s="434"/>
      <c r="F34" s="396"/>
      <c r="G34" s="396"/>
      <c r="H34" s="396"/>
      <c r="I34" s="396"/>
      <c r="J34" s="396"/>
      <c r="K34" s="396"/>
      <c r="L34" s="396"/>
      <c r="M34" s="396"/>
      <c r="N34" s="396"/>
      <c r="O34" s="419"/>
      <c r="Q34" s="446"/>
    </row>
    <row r="35" spans="1:17" ht="12" hidden="1" customHeight="1">
      <c r="A35" s="13"/>
      <c r="B35" s="430" t="s">
        <v>701</v>
      </c>
      <c r="C35" s="1119" t="s">
        <v>861</v>
      </c>
      <c r="D35" s="1119"/>
      <c r="E35" s="1120"/>
      <c r="F35" s="404">
        <f ca="1">SUM(F32:OFFSET(SumaFBV,-1,4))</f>
        <v>0</v>
      </c>
      <c r="G35" s="404">
        <f ca="1">SUM(G32:OFFSET(SumaFBV,-1,5))</f>
        <v>0</v>
      </c>
      <c r="H35" s="404">
        <f ca="1">SUM(H32:OFFSET(SumaFBV,-1,6))</f>
        <v>0</v>
      </c>
      <c r="I35" s="404">
        <f ca="1">SUM(I32:OFFSET(SumaFBV,-1,7))</f>
        <v>0</v>
      </c>
      <c r="J35" s="404">
        <f ca="1">SUM(J32:OFFSET(SumaFBV,-1,8))</f>
        <v>0</v>
      </c>
      <c r="K35" s="404">
        <f ca="1">SUM(K32:OFFSET(SumaFBV,-1,9))</f>
        <v>0</v>
      </c>
      <c r="L35" s="404">
        <f ca="1">SUM(L32:OFFSET(SumaFBV,-1,10))</f>
        <v>0</v>
      </c>
      <c r="M35" s="404">
        <f ca="1">SUM(M32:OFFSET(SumaFBV,-1,11))</f>
        <v>0</v>
      </c>
      <c r="N35" s="404">
        <f ca="1">SUM(N32:OFFSET(SumaFBV,-1,12))</f>
        <v>0</v>
      </c>
      <c r="O35" s="441"/>
      <c r="Q35" s="446"/>
    </row>
    <row r="36" spans="1:17" ht="12" hidden="1" customHeight="1">
      <c r="A36" s="13"/>
      <c r="B36" s="431" t="s">
        <v>862</v>
      </c>
      <c r="C36" s="1113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2"/>
      <c r="Q36" s="449"/>
    </row>
    <row r="37" spans="1:17" ht="12" hidden="1" customHeight="1">
      <c r="A37" s="13"/>
      <c r="B37" s="398">
        <v>1</v>
      </c>
      <c r="C37" s="440"/>
      <c r="D37" s="401"/>
      <c r="E37" s="434"/>
      <c r="F37" s="396"/>
      <c r="G37" s="396"/>
      <c r="H37" s="396"/>
      <c r="I37" s="396"/>
      <c r="J37" s="396"/>
      <c r="K37" s="396"/>
      <c r="L37" s="396"/>
      <c r="M37" s="396"/>
      <c r="N37" s="396"/>
      <c r="O37" s="419"/>
      <c r="Q37" s="446"/>
    </row>
    <row r="38" spans="1:17" s="399" customFormat="1" ht="12" hidden="1" customHeight="1">
      <c r="A38" s="397">
        <v>1</v>
      </c>
      <c r="B38" s="398">
        <v>2</v>
      </c>
      <c r="C38" s="400"/>
      <c r="D38" s="401"/>
      <c r="E38" s="434"/>
      <c r="F38" s="396"/>
      <c r="G38" s="396"/>
      <c r="H38" s="396"/>
      <c r="I38" s="396"/>
      <c r="J38" s="396"/>
      <c r="K38" s="396"/>
      <c r="L38" s="396"/>
      <c r="M38" s="396"/>
      <c r="N38" s="396"/>
      <c r="O38" s="419"/>
      <c r="Q38" s="446"/>
    </row>
    <row r="39" spans="1:17" s="399" customFormat="1" ht="12" hidden="1" customHeight="1">
      <c r="A39" s="397"/>
      <c r="B39" s="398" t="s">
        <v>6</v>
      </c>
      <c r="C39" s="428"/>
      <c r="D39" s="401"/>
      <c r="E39" s="434"/>
      <c r="F39" s="396"/>
      <c r="G39" s="396"/>
      <c r="H39" s="396"/>
      <c r="I39" s="396"/>
      <c r="J39" s="396"/>
      <c r="K39" s="396"/>
      <c r="L39" s="396"/>
      <c r="M39" s="396"/>
      <c r="N39" s="396"/>
      <c r="O39" s="419"/>
      <c r="Q39" s="446"/>
    </row>
    <row r="40" spans="1:17" ht="12" hidden="1" customHeight="1">
      <c r="A40" s="13"/>
      <c r="B40" s="430" t="s">
        <v>701</v>
      </c>
      <c r="C40" s="1119" t="s">
        <v>862</v>
      </c>
      <c r="D40" s="1119"/>
      <c r="E40" s="1120"/>
      <c r="F40" s="404">
        <f ca="1">SUM(F37:OFFSET(SumaGBV,-1,4))</f>
        <v>0</v>
      </c>
      <c r="G40" s="404">
        <f ca="1">SUM(G37:OFFSET(SumaGBV,-1,5))</f>
        <v>0</v>
      </c>
      <c r="H40" s="404">
        <f ca="1">SUM(H37:OFFSET(SumaGBV,-1,6))</f>
        <v>0</v>
      </c>
      <c r="I40" s="404">
        <f ca="1">SUM(I37:OFFSET(SumaGBV,-1,7))</f>
        <v>0</v>
      </c>
      <c r="J40" s="404">
        <f ca="1">SUM(J37:OFFSET(SumaGBV,-1,8))</f>
        <v>0</v>
      </c>
      <c r="K40" s="404">
        <f ca="1">SUM(K37:OFFSET(SumaGBV,-1,9))</f>
        <v>0</v>
      </c>
      <c r="L40" s="404">
        <f ca="1">SUM(L37:OFFSET(SumaGBV,-1,10))</f>
        <v>0</v>
      </c>
      <c r="M40" s="404">
        <f ca="1">SUM(M37:OFFSET(SumaGBV,-1,11))</f>
        <v>0</v>
      </c>
      <c r="N40" s="404">
        <f ca="1">SUM(N37:OFFSET(SumaGBV,-1,12))</f>
        <v>0</v>
      </c>
      <c r="O40" s="441"/>
      <c r="Q40" s="446"/>
    </row>
    <row r="41" spans="1:17" ht="12" hidden="1" customHeight="1">
      <c r="A41" s="13"/>
      <c r="B41" s="431" t="s">
        <v>863</v>
      </c>
      <c r="C41" s="1113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2"/>
      <c r="Q41" s="449"/>
    </row>
    <row r="42" spans="1:17" ht="12" hidden="1" customHeight="1">
      <c r="A42" s="13"/>
      <c r="B42" s="398">
        <v>1</v>
      </c>
      <c r="C42" s="440"/>
      <c r="D42" s="401"/>
      <c r="E42" s="434"/>
      <c r="F42" s="396"/>
      <c r="G42" s="396"/>
      <c r="H42" s="396"/>
      <c r="I42" s="396"/>
      <c r="J42" s="396"/>
      <c r="K42" s="396"/>
      <c r="L42" s="396"/>
      <c r="M42" s="396"/>
      <c r="N42" s="396"/>
      <c r="O42" s="419"/>
      <c r="Q42" s="446"/>
    </row>
    <row r="43" spans="1:17" s="399" customFormat="1" ht="12" hidden="1" customHeight="1">
      <c r="A43" s="397">
        <v>1</v>
      </c>
      <c r="B43" s="398">
        <v>2</v>
      </c>
      <c r="C43" s="400"/>
      <c r="D43" s="401"/>
      <c r="E43" s="434"/>
      <c r="F43" s="396"/>
      <c r="G43" s="396"/>
      <c r="H43" s="396"/>
      <c r="I43" s="396"/>
      <c r="J43" s="396"/>
      <c r="K43" s="396"/>
      <c r="L43" s="396"/>
      <c r="M43" s="396"/>
      <c r="N43" s="396"/>
      <c r="O43" s="419"/>
      <c r="Q43" s="446"/>
    </row>
    <row r="44" spans="1:17" s="399" customFormat="1" ht="12" hidden="1" customHeight="1">
      <c r="A44" s="397"/>
      <c r="B44" s="398" t="s">
        <v>6</v>
      </c>
      <c r="C44" s="428"/>
      <c r="D44" s="401"/>
      <c r="E44" s="434"/>
      <c r="F44" s="396"/>
      <c r="G44" s="396"/>
      <c r="H44" s="396"/>
      <c r="I44" s="396"/>
      <c r="J44" s="396"/>
      <c r="K44" s="396"/>
      <c r="L44" s="396"/>
      <c r="M44" s="396"/>
      <c r="N44" s="396"/>
      <c r="O44" s="419"/>
      <c r="Q44" s="446"/>
    </row>
    <row r="45" spans="1:17" ht="12" hidden="1" customHeight="1">
      <c r="A45" s="13"/>
      <c r="B45" s="430" t="s">
        <v>701</v>
      </c>
      <c r="C45" s="1119" t="s">
        <v>863</v>
      </c>
      <c r="D45" s="1119"/>
      <c r="E45" s="1120"/>
      <c r="F45" s="404">
        <f ca="1">SUM(F42:OFFSET(SumaHBV,-1,4))</f>
        <v>0</v>
      </c>
      <c r="G45" s="404">
        <f ca="1">SUM(G42:OFFSET(SumaHBV,-1,5))</f>
        <v>0</v>
      </c>
      <c r="H45" s="404">
        <f ca="1">SUM(H42:OFFSET(SumaHBV,-1,6))</f>
        <v>0</v>
      </c>
      <c r="I45" s="404">
        <f ca="1">SUM(I42:OFFSET(SumaHBV,-1,7))</f>
        <v>0</v>
      </c>
      <c r="J45" s="404">
        <f ca="1">SUM(J42:OFFSET(SumaHBV,-1,8))</f>
        <v>0</v>
      </c>
      <c r="K45" s="404">
        <f ca="1">SUM(K42:OFFSET(SumaHBV,-1,9))</f>
        <v>0</v>
      </c>
      <c r="L45" s="404">
        <f ca="1">SUM(L42:OFFSET(SumaHBV,-1,10))</f>
        <v>0</v>
      </c>
      <c r="M45" s="404">
        <f ca="1">SUM(M42:OFFSET(SumaHBV,-1,11))</f>
        <v>0</v>
      </c>
      <c r="N45" s="404">
        <f ca="1">SUM(N42:OFFSET(SumaHBV,-1,12))</f>
        <v>0</v>
      </c>
      <c r="O45" s="441"/>
      <c r="Q45" s="446"/>
    </row>
    <row r="46" spans="1:17" ht="12" hidden="1" customHeight="1">
      <c r="A46" s="13"/>
      <c r="B46" s="431" t="s">
        <v>103</v>
      </c>
      <c r="C46" s="1113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1"/>
      <c r="O46" s="1112"/>
      <c r="Q46" s="449"/>
    </row>
    <row r="47" spans="1:17" ht="12" hidden="1" customHeight="1">
      <c r="A47" s="13"/>
      <c r="B47" s="398">
        <v>1</v>
      </c>
      <c r="C47" s="440"/>
      <c r="D47" s="401"/>
      <c r="E47" s="434"/>
      <c r="F47" s="396"/>
      <c r="G47" s="396"/>
      <c r="H47" s="396"/>
      <c r="I47" s="396"/>
      <c r="J47" s="396"/>
      <c r="K47" s="396"/>
      <c r="L47" s="396"/>
      <c r="M47" s="396"/>
      <c r="N47" s="396"/>
      <c r="O47" s="419"/>
      <c r="Q47" s="446"/>
    </row>
    <row r="48" spans="1:17" s="399" customFormat="1" ht="12" hidden="1" customHeight="1">
      <c r="A48" s="397">
        <v>1</v>
      </c>
      <c r="B48" s="398">
        <v>2</v>
      </c>
      <c r="C48" s="400"/>
      <c r="D48" s="401"/>
      <c r="E48" s="434"/>
      <c r="F48" s="396"/>
      <c r="G48" s="396"/>
      <c r="H48" s="396"/>
      <c r="I48" s="396"/>
      <c r="J48" s="396"/>
      <c r="K48" s="396"/>
      <c r="L48" s="396"/>
      <c r="M48" s="396"/>
      <c r="N48" s="396"/>
      <c r="O48" s="419"/>
      <c r="Q48" s="446"/>
    </row>
    <row r="49" spans="1:17" s="399" customFormat="1" ht="12" hidden="1" customHeight="1">
      <c r="A49" s="397"/>
      <c r="B49" s="398" t="s">
        <v>6</v>
      </c>
      <c r="C49" s="428"/>
      <c r="D49" s="401"/>
      <c r="E49" s="434"/>
      <c r="F49" s="396"/>
      <c r="G49" s="396"/>
      <c r="H49" s="396"/>
      <c r="I49" s="396"/>
      <c r="J49" s="396"/>
      <c r="K49" s="396"/>
      <c r="L49" s="396"/>
      <c r="M49" s="396"/>
      <c r="N49" s="396"/>
      <c r="O49" s="419"/>
      <c r="Q49" s="446"/>
    </row>
    <row r="50" spans="1:17" ht="12" hidden="1" customHeight="1">
      <c r="A50" s="13"/>
      <c r="B50" s="430" t="s">
        <v>701</v>
      </c>
      <c r="C50" s="1119" t="s">
        <v>103</v>
      </c>
      <c r="D50" s="1119"/>
      <c r="E50" s="1120"/>
      <c r="F50" s="404">
        <f ca="1">SUM(F47:OFFSET(SumaimBV,-1,4))</f>
        <v>0</v>
      </c>
      <c r="G50" s="404">
        <f ca="1">SUM(G47:OFFSET(SumaimBV,-1,5))</f>
        <v>0</v>
      </c>
      <c r="H50" s="404">
        <f ca="1">SUM(H47:OFFSET(SumaimBV,-1,6))</f>
        <v>0</v>
      </c>
      <c r="I50" s="404">
        <f ca="1">SUM(I47:OFFSET(SumaimBV,-1,7))</f>
        <v>0</v>
      </c>
      <c r="J50" s="404">
        <f ca="1">SUM(J47:OFFSET(SumaimBV,-1,8))</f>
        <v>0</v>
      </c>
      <c r="K50" s="404">
        <f ca="1">SUM(K47:OFFSET(SumaimBV,-1,9))</f>
        <v>0</v>
      </c>
      <c r="L50" s="404">
        <f ca="1">SUM(L47:OFFSET(SumaimBV,-1,10))</f>
        <v>0</v>
      </c>
      <c r="M50" s="404">
        <f ca="1">SUM(M47:OFFSET(SumaimBV,-1,11))</f>
        <v>0</v>
      </c>
      <c r="N50" s="404">
        <f ca="1">SUM(N47:OFFSET(SumaimBV,-1,12))</f>
        <v>0</v>
      </c>
      <c r="O50" s="441"/>
      <c r="Q50" s="446"/>
    </row>
    <row r="51" spans="1:17" ht="12" hidden="1" customHeight="1">
      <c r="A51" s="13"/>
      <c r="B51" s="431" t="s">
        <v>864</v>
      </c>
      <c r="C51" s="1113"/>
      <c r="D51" s="1111"/>
      <c r="E51" s="1111"/>
      <c r="F51" s="1111"/>
      <c r="G51" s="1111"/>
      <c r="H51" s="1111"/>
      <c r="I51" s="1111"/>
      <c r="J51" s="1111"/>
      <c r="K51" s="1111"/>
      <c r="L51" s="1111"/>
      <c r="M51" s="1111"/>
      <c r="N51" s="1111"/>
      <c r="O51" s="1112"/>
      <c r="Q51" s="449"/>
    </row>
    <row r="52" spans="1:17" ht="12" hidden="1" customHeight="1">
      <c r="A52" s="13"/>
      <c r="B52" s="398">
        <v>1</v>
      </c>
      <c r="C52" s="440"/>
      <c r="D52" s="401"/>
      <c r="E52" s="434"/>
      <c r="F52" s="396"/>
      <c r="G52" s="396"/>
      <c r="H52" s="396"/>
      <c r="I52" s="396"/>
      <c r="J52" s="396"/>
      <c r="K52" s="396"/>
      <c r="L52" s="396"/>
      <c r="M52" s="396"/>
      <c r="N52" s="396"/>
      <c r="O52" s="419"/>
      <c r="Q52" s="446"/>
    </row>
    <row r="53" spans="1:17" s="399" customFormat="1" ht="12" hidden="1" customHeight="1">
      <c r="A53" s="397">
        <v>1</v>
      </c>
      <c r="B53" s="398">
        <v>2</v>
      </c>
      <c r="C53" s="400"/>
      <c r="D53" s="401"/>
      <c r="E53" s="434"/>
      <c r="F53" s="396"/>
      <c r="G53" s="396"/>
      <c r="H53" s="396"/>
      <c r="I53" s="396"/>
      <c r="J53" s="396"/>
      <c r="K53" s="396"/>
      <c r="L53" s="396"/>
      <c r="M53" s="396"/>
      <c r="N53" s="396"/>
      <c r="O53" s="419"/>
      <c r="Q53" s="446"/>
    </row>
    <row r="54" spans="1:17" s="399" customFormat="1" ht="12" hidden="1" customHeight="1">
      <c r="A54" s="397"/>
      <c r="B54" s="398" t="s">
        <v>6</v>
      </c>
      <c r="C54" s="428"/>
      <c r="D54" s="401"/>
      <c r="E54" s="434"/>
      <c r="F54" s="396"/>
      <c r="G54" s="396"/>
      <c r="H54" s="396"/>
      <c r="I54" s="396"/>
      <c r="J54" s="396"/>
      <c r="K54" s="396"/>
      <c r="L54" s="396"/>
      <c r="M54" s="396"/>
      <c r="N54" s="396"/>
      <c r="O54" s="419"/>
      <c r="Q54" s="446"/>
    </row>
    <row r="55" spans="1:17" ht="12" hidden="1" customHeight="1">
      <c r="A55" s="13"/>
      <c r="B55" s="430" t="s">
        <v>701</v>
      </c>
      <c r="C55" s="1119" t="s">
        <v>864</v>
      </c>
      <c r="D55" s="1119"/>
      <c r="E55" s="1120"/>
      <c r="F55" s="404">
        <f ca="1">SUM(F52:OFFSET(SumaJBV,-1,4))</f>
        <v>0</v>
      </c>
      <c r="G55" s="404">
        <f ca="1">SUM(G52:OFFSET(SumaJBV,-1,5))</f>
        <v>0</v>
      </c>
      <c r="H55" s="404">
        <f ca="1">SUM(H52:OFFSET(SumaJBV,-1,6))</f>
        <v>0</v>
      </c>
      <c r="I55" s="404">
        <f ca="1">SUM(I52:OFFSET(SumaJBV,-1,7))</f>
        <v>0</v>
      </c>
      <c r="J55" s="404">
        <f ca="1">SUM(J52:OFFSET(SumaJBV,-1,8))</f>
        <v>0</v>
      </c>
      <c r="K55" s="404">
        <f ca="1">SUM(K52:OFFSET(SumaJBV,-1,9))</f>
        <v>0</v>
      </c>
      <c r="L55" s="404">
        <f ca="1">SUM(L52:OFFSET(SumaJBV,-1,10))</f>
        <v>0</v>
      </c>
      <c r="M55" s="404">
        <f ca="1">SUM(M52:OFFSET(SumaJBV,-1,11))</f>
        <v>0</v>
      </c>
      <c r="N55" s="404">
        <f ca="1">SUM(N52:OFFSET(SumaJBV,-1,12))</f>
        <v>0</v>
      </c>
      <c r="O55" s="441"/>
      <c r="Q55" s="446"/>
    </row>
    <row r="56" spans="1:17" ht="12" customHeight="1">
      <c r="A56" s="13"/>
      <c r="B56" s="1114" t="s">
        <v>865</v>
      </c>
      <c r="C56" s="1114"/>
      <c r="D56" s="1115"/>
      <c r="E56" s="1115"/>
      <c r="F56" s="404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04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04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04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04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04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04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04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04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441"/>
      <c r="Q56" s="446"/>
    </row>
    <row r="57" spans="1:17" ht="12" customHeight="1">
      <c r="A57" s="13"/>
      <c r="B57" s="330" t="s">
        <v>644</v>
      </c>
      <c r="C57" s="1116" t="s">
        <v>425</v>
      </c>
      <c r="D57" s="1117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8"/>
      <c r="Q57" s="446"/>
    </row>
    <row r="58" spans="1:17" ht="12" customHeight="1">
      <c r="A58" s="13"/>
      <c r="B58" s="330" t="s">
        <v>166</v>
      </c>
      <c r="C58" s="1102" t="s">
        <v>571</v>
      </c>
      <c r="D58" s="1103"/>
      <c r="E58" s="1103"/>
      <c r="F58" s="1103"/>
      <c r="G58" s="1103"/>
      <c r="H58" s="1103"/>
      <c r="I58" s="1103"/>
      <c r="J58" s="1103"/>
      <c r="K58" s="1103"/>
      <c r="L58" s="1103"/>
      <c r="M58" s="1103"/>
      <c r="N58" s="1103"/>
      <c r="O58" s="1104"/>
      <c r="Q58" s="446"/>
    </row>
    <row r="59" spans="1:17" ht="12" customHeight="1">
      <c r="A59" s="13"/>
      <c r="B59" s="398" t="s">
        <v>3</v>
      </c>
      <c r="C59" s="401"/>
      <c r="D59" s="401"/>
      <c r="E59" s="434"/>
      <c r="F59" s="396"/>
      <c r="G59" s="396"/>
      <c r="H59" s="396"/>
      <c r="I59" s="396"/>
      <c r="J59" s="396"/>
      <c r="K59" s="396"/>
      <c r="L59" s="396"/>
      <c r="M59" s="396"/>
      <c r="N59" s="396"/>
      <c r="O59" s="419"/>
    </row>
    <row r="60" spans="1:17" ht="12" customHeight="1">
      <c r="A60" s="13"/>
      <c r="B60" s="398" t="s">
        <v>195</v>
      </c>
      <c r="C60" s="401"/>
      <c r="D60" s="401"/>
      <c r="E60" s="434"/>
      <c r="F60" s="396"/>
      <c r="G60" s="396"/>
      <c r="H60" s="396"/>
      <c r="I60" s="396"/>
      <c r="J60" s="396"/>
      <c r="K60" s="396"/>
      <c r="L60" s="396"/>
      <c r="M60" s="396"/>
      <c r="N60" s="396"/>
      <c r="O60" s="419"/>
    </row>
    <row r="61" spans="1:17" s="399" customFormat="1" ht="12" customHeight="1">
      <c r="A61" s="397"/>
      <c r="B61" s="398" t="s">
        <v>6</v>
      </c>
      <c r="C61" s="401"/>
      <c r="D61" s="401"/>
      <c r="E61" s="434"/>
      <c r="F61" s="396"/>
      <c r="G61" s="396"/>
      <c r="H61" s="396"/>
      <c r="I61" s="396"/>
      <c r="J61" s="396"/>
      <c r="K61" s="396"/>
      <c r="L61" s="396"/>
      <c r="M61" s="396"/>
      <c r="N61" s="396"/>
      <c r="O61" s="419"/>
    </row>
    <row r="62" spans="1:17" ht="12" customHeight="1">
      <c r="A62" s="13"/>
      <c r="B62" s="1100" t="s">
        <v>167</v>
      </c>
      <c r="C62" s="1100"/>
      <c r="D62" s="1100"/>
      <c r="E62" s="1100"/>
      <c r="F62" s="404">
        <f ca="1">SUM(F59:OFFSET(SumaII_IBV,-1,4))</f>
        <v>0</v>
      </c>
      <c r="G62" s="404">
        <f ca="1">SUM(G59:OFFSET(SumaII_IBV,-1,5))</f>
        <v>0</v>
      </c>
      <c r="H62" s="404">
        <f ca="1">SUM(H59:OFFSET(SumaII_IBV,-1,6))</f>
        <v>0</v>
      </c>
      <c r="I62" s="404">
        <f ca="1">SUM(I59:OFFSET(SumaII_IBV,-1,7))</f>
        <v>0</v>
      </c>
      <c r="J62" s="404">
        <f ca="1">SUM(J59:OFFSET(SumaII_IBV,-1,8))</f>
        <v>0</v>
      </c>
      <c r="K62" s="404">
        <f ca="1">SUM(K59:OFFSET(SumaII_IBV,-1,9))</f>
        <v>0</v>
      </c>
      <c r="L62" s="404">
        <f ca="1">SUM(L59:OFFSET(SumaII_IBV,-1,10))</f>
        <v>0</v>
      </c>
      <c r="M62" s="404">
        <f ca="1">SUM(M59:OFFSET(SumaII_IBV,-1,11))</f>
        <v>0</v>
      </c>
      <c r="N62" s="404">
        <f ca="1">SUM(N59:OFFSET(SumaII_IBV,-1,12))</f>
        <v>0</v>
      </c>
      <c r="O62" s="441"/>
    </row>
    <row r="63" spans="1:17" ht="12" customHeight="1">
      <c r="A63" s="13"/>
      <c r="B63" s="330" t="s">
        <v>104</v>
      </c>
      <c r="C63" s="1102" t="s">
        <v>572</v>
      </c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4"/>
    </row>
    <row r="64" spans="1:17" ht="12" customHeight="1">
      <c r="A64" s="13"/>
      <c r="B64" s="398" t="s">
        <v>3</v>
      </c>
      <c r="C64" s="401"/>
      <c r="D64" s="401"/>
      <c r="E64" s="434"/>
      <c r="F64" s="396"/>
      <c r="G64" s="396"/>
      <c r="H64" s="396"/>
      <c r="I64" s="396"/>
      <c r="J64" s="396"/>
      <c r="K64" s="396"/>
      <c r="L64" s="396"/>
      <c r="M64" s="396"/>
      <c r="N64" s="396"/>
      <c r="O64" s="419"/>
    </row>
    <row r="65" spans="1:15" ht="12" customHeight="1">
      <c r="A65" s="13"/>
      <c r="B65" s="398" t="s">
        <v>195</v>
      </c>
      <c r="C65" s="401"/>
      <c r="D65" s="401"/>
      <c r="E65" s="434"/>
      <c r="F65" s="396"/>
      <c r="G65" s="396"/>
      <c r="H65" s="396"/>
      <c r="I65" s="396"/>
      <c r="J65" s="396"/>
      <c r="K65" s="396"/>
      <c r="L65" s="396"/>
      <c r="M65" s="396"/>
      <c r="N65" s="396"/>
      <c r="O65" s="419"/>
    </row>
    <row r="66" spans="1:15" s="399" customFormat="1" ht="12" customHeight="1">
      <c r="A66" s="397"/>
      <c r="B66" s="398" t="s">
        <v>6</v>
      </c>
      <c r="C66" s="401"/>
      <c r="D66" s="401"/>
      <c r="E66" s="434"/>
      <c r="F66" s="396"/>
      <c r="G66" s="396"/>
      <c r="H66" s="396"/>
      <c r="I66" s="396"/>
      <c r="J66" s="396"/>
      <c r="K66" s="396"/>
      <c r="L66" s="396"/>
      <c r="M66" s="396"/>
      <c r="N66" s="396"/>
      <c r="O66" s="419"/>
    </row>
    <row r="67" spans="1:15" ht="12" customHeight="1">
      <c r="A67" s="13"/>
      <c r="B67" s="1100" t="s">
        <v>194</v>
      </c>
      <c r="C67" s="1100"/>
      <c r="D67" s="1100"/>
      <c r="E67" s="1100"/>
      <c r="F67" s="404">
        <f ca="1">SUM(F64:OFFSET(SumaII_IIBV,-1,4))</f>
        <v>0</v>
      </c>
      <c r="G67" s="404">
        <f ca="1">SUM(G64:OFFSET(SumaII_IIBV,-1,5))</f>
        <v>0</v>
      </c>
      <c r="H67" s="404">
        <f ca="1">SUM(H64:OFFSET(SumaII_IIBV,-1,6))</f>
        <v>0</v>
      </c>
      <c r="I67" s="404">
        <f ca="1">SUM(I64:OFFSET(SumaII_IIBV,-1,7))</f>
        <v>0</v>
      </c>
      <c r="J67" s="404">
        <f ca="1">SUM(J64:OFFSET(SumaII_IIBV,-1,8))</f>
        <v>0</v>
      </c>
      <c r="K67" s="404">
        <f ca="1">SUM(K64:OFFSET(SumaII_IIBV,-1,9))</f>
        <v>0</v>
      </c>
      <c r="L67" s="404">
        <f ca="1">SUM(L64:OFFSET(SumaII_IIBV,-1,10))</f>
        <v>0</v>
      </c>
      <c r="M67" s="404">
        <f ca="1">SUM(M64:OFFSET(SumaII_IIBV,-1,11))</f>
        <v>0</v>
      </c>
      <c r="N67" s="404">
        <f ca="1">SUM(N64:OFFSET(SumaII_IIBV,-1,12))</f>
        <v>0</v>
      </c>
      <c r="O67" s="441"/>
    </row>
    <row r="68" spans="1:15" ht="12" customHeight="1">
      <c r="A68" s="13"/>
      <c r="B68" s="330" t="s">
        <v>573</v>
      </c>
      <c r="C68" s="1102" t="s">
        <v>699</v>
      </c>
      <c r="D68" s="1103"/>
      <c r="E68" s="1103"/>
      <c r="F68" s="1103"/>
      <c r="G68" s="1103"/>
      <c r="H68" s="1103"/>
      <c r="I68" s="1103"/>
      <c r="J68" s="1103"/>
      <c r="K68" s="1103"/>
      <c r="L68" s="1103"/>
      <c r="M68" s="1103"/>
      <c r="N68" s="1103"/>
      <c r="O68" s="1104"/>
    </row>
    <row r="69" spans="1:15" ht="12" customHeight="1">
      <c r="A69" s="13"/>
      <c r="B69" s="398" t="s">
        <v>3</v>
      </c>
      <c r="C69" s="401"/>
      <c r="D69" s="401"/>
      <c r="E69" s="434"/>
      <c r="F69" s="396"/>
      <c r="G69" s="396"/>
      <c r="H69" s="396"/>
      <c r="I69" s="396"/>
      <c r="J69" s="396"/>
      <c r="K69" s="396"/>
      <c r="L69" s="396"/>
      <c r="M69" s="396"/>
      <c r="N69" s="396"/>
      <c r="O69" s="419"/>
    </row>
    <row r="70" spans="1:15" ht="12" customHeight="1">
      <c r="A70" s="13"/>
      <c r="B70" s="398" t="s">
        <v>195</v>
      </c>
      <c r="C70" s="401"/>
      <c r="D70" s="401"/>
      <c r="E70" s="434"/>
      <c r="F70" s="396"/>
      <c r="G70" s="396"/>
      <c r="H70" s="396"/>
      <c r="I70" s="396"/>
      <c r="J70" s="396"/>
      <c r="K70" s="396"/>
      <c r="L70" s="396"/>
      <c r="M70" s="396"/>
      <c r="N70" s="396"/>
      <c r="O70" s="419"/>
    </row>
    <row r="71" spans="1:15" s="399" customFormat="1" ht="12" customHeight="1">
      <c r="A71" s="397"/>
      <c r="B71" s="398" t="s">
        <v>6</v>
      </c>
      <c r="C71" s="401"/>
      <c r="D71" s="401"/>
      <c r="E71" s="434"/>
      <c r="F71" s="396"/>
      <c r="G71" s="396"/>
      <c r="H71" s="396"/>
      <c r="I71" s="396"/>
      <c r="J71" s="396"/>
      <c r="K71" s="396"/>
      <c r="L71" s="396"/>
      <c r="M71" s="396"/>
      <c r="N71" s="396"/>
      <c r="O71" s="419"/>
    </row>
    <row r="72" spans="1:15" ht="12" customHeight="1">
      <c r="A72" s="13"/>
      <c r="B72" s="1107" t="s">
        <v>574</v>
      </c>
      <c r="C72" s="1107"/>
      <c r="D72" s="1107"/>
      <c r="E72" s="1107"/>
      <c r="F72" s="404">
        <f ca="1">SUM(F69:OFFSET(SumaII_IIIBV,-1,4))</f>
        <v>0</v>
      </c>
      <c r="G72" s="404">
        <f ca="1">SUM(G69:OFFSET(SumaII_IIIBV,-1,5))</f>
        <v>0</v>
      </c>
      <c r="H72" s="404">
        <f ca="1">SUM(H69:OFFSET(SumaII_IIIBV,-1,6))</f>
        <v>0</v>
      </c>
      <c r="I72" s="404">
        <f ca="1">SUM(I69:OFFSET(SumaII_IIIBV,-1,7))</f>
        <v>0</v>
      </c>
      <c r="J72" s="404">
        <f ca="1">SUM(J69:OFFSET(SumaII_IIIBV,-1,8))</f>
        <v>0</v>
      </c>
      <c r="K72" s="404">
        <f ca="1">SUM(K69:OFFSET(SumaII_IIIBV,-1,9))</f>
        <v>0</v>
      </c>
      <c r="L72" s="404">
        <f ca="1">SUM(L69:OFFSET(SumaII_IIIBV,-1,10))</f>
        <v>0</v>
      </c>
      <c r="M72" s="404">
        <f ca="1">SUM(M69:OFFSET(SumaII_IIIBV,-1,11))</f>
        <v>0</v>
      </c>
      <c r="N72" s="404">
        <f ca="1">SUM(N69:OFFSET(SumaII_IIIBV,-1,12))</f>
        <v>0</v>
      </c>
      <c r="O72" s="441"/>
    </row>
    <row r="73" spans="1:15" ht="12" customHeight="1">
      <c r="A73" s="13"/>
      <c r="B73" s="1107" t="s">
        <v>866</v>
      </c>
      <c r="C73" s="1107"/>
      <c r="D73" s="1107"/>
      <c r="E73" s="1107"/>
      <c r="F73" s="404">
        <f ca="1">SUM(OFFSET(SumaII_IBV,0,4),OFFSET(SumaII_IIBV,0,4),OFFSET(SumaII_IIIBV,0,4))</f>
        <v>0</v>
      </c>
      <c r="G73" s="404">
        <f ca="1">SUM(OFFSET(SumaII_IBV,0,5),OFFSET(SumaII_IIBV,0,5),OFFSET(SumaII_IIIBV,0,5))</f>
        <v>0</v>
      </c>
      <c r="H73" s="404">
        <f ca="1">SUM(OFFSET(SumaII_IBV,0,6),OFFSET(SumaII_IIBV,0,6),OFFSET(SumaII_IIIBV,0,6))</f>
        <v>0</v>
      </c>
      <c r="I73" s="404">
        <f ca="1">SUM(OFFSET(SumaII_IBV,0,7),OFFSET(SumaII_IIBV,0,7),OFFSET(SumaII_IIIBV,0,7))</f>
        <v>0</v>
      </c>
      <c r="J73" s="404">
        <f ca="1">SUM(OFFSET(SumaII_IBV,0,8),OFFSET(SumaII_IIBV,0,8),OFFSET(SumaII_IIIBV,0,8))</f>
        <v>0</v>
      </c>
      <c r="K73" s="404">
        <f ca="1">SUM(OFFSET(SumaII_IBV,0,9),OFFSET(SumaII_IIBV,0,9),OFFSET(SumaII_IIIBV,0,9))</f>
        <v>0</v>
      </c>
      <c r="L73" s="404">
        <f ca="1">SUM(OFFSET(SumaII_IBV,0,10),OFFSET(SumaII_IIBV,0,10),OFFSET(SumaII_IIIBV,0,10))</f>
        <v>0</v>
      </c>
      <c r="M73" s="404">
        <f ca="1">SUM(OFFSET(SumaII_IBV,0,11),OFFSET(SumaII_IIBV,0,11),OFFSET(SumaII_IIIBV,0,11))</f>
        <v>0</v>
      </c>
      <c r="N73" s="404">
        <f ca="1">SUM(OFFSET(SumaII_IBV,0,12),OFFSET(SumaII_IIBV,0,12),OFFSET(SumaII_IIIBV,0,12))</f>
        <v>0</v>
      </c>
      <c r="O73" s="441"/>
    </row>
    <row r="74" spans="1:15" ht="12" customHeight="1">
      <c r="A74" s="13"/>
      <c r="B74" s="394" t="s">
        <v>712</v>
      </c>
      <c r="C74" s="1097" t="s">
        <v>196</v>
      </c>
      <c r="D74" s="1098"/>
      <c r="E74" s="1098"/>
      <c r="F74" s="1098"/>
      <c r="G74" s="1098"/>
      <c r="H74" s="1098"/>
      <c r="I74" s="1098"/>
      <c r="J74" s="1098"/>
      <c r="K74" s="1098"/>
      <c r="L74" s="1098"/>
      <c r="M74" s="1098"/>
      <c r="N74" s="1098"/>
      <c r="O74" s="1099"/>
    </row>
    <row r="75" spans="1:15" ht="12" customHeight="1">
      <c r="A75" s="13"/>
      <c r="B75" s="398" t="s">
        <v>3</v>
      </c>
      <c r="C75" s="401"/>
      <c r="D75" s="401"/>
      <c r="E75" s="434"/>
      <c r="F75" s="396"/>
      <c r="G75" s="396"/>
      <c r="H75" s="396"/>
      <c r="I75" s="396"/>
      <c r="J75" s="396"/>
      <c r="K75" s="396"/>
      <c r="L75" s="396"/>
      <c r="M75" s="396"/>
      <c r="N75" s="396"/>
      <c r="O75" s="419"/>
    </row>
    <row r="76" spans="1:15" ht="12" customHeight="1">
      <c r="A76" s="13"/>
      <c r="B76" s="398" t="s">
        <v>195</v>
      </c>
      <c r="C76" s="401"/>
      <c r="D76" s="401"/>
      <c r="E76" s="434"/>
      <c r="F76" s="396"/>
      <c r="G76" s="396"/>
      <c r="H76" s="396"/>
      <c r="I76" s="396"/>
      <c r="J76" s="396"/>
      <c r="K76" s="396"/>
      <c r="L76" s="396"/>
      <c r="M76" s="396"/>
      <c r="N76" s="396"/>
      <c r="O76" s="419"/>
    </row>
    <row r="77" spans="1:15" s="399" customFormat="1" ht="12" customHeight="1">
      <c r="A77" s="397"/>
      <c r="B77" s="398" t="s">
        <v>6</v>
      </c>
      <c r="C77" s="402"/>
      <c r="D77" s="401"/>
      <c r="E77" s="434"/>
      <c r="F77" s="396"/>
      <c r="G77" s="396"/>
      <c r="H77" s="396"/>
      <c r="I77" s="396"/>
      <c r="J77" s="396"/>
      <c r="K77" s="396"/>
      <c r="L77" s="396"/>
      <c r="M77" s="396"/>
      <c r="N77" s="396"/>
      <c r="O77" s="419"/>
    </row>
    <row r="78" spans="1:15" ht="12" customHeight="1">
      <c r="A78" s="13"/>
      <c r="B78" s="1100" t="s">
        <v>867</v>
      </c>
      <c r="C78" s="1100"/>
      <c r="D78" s="1100"/>
      <c r="E78" s="1100"/>
      <c r="F78" s="404">
        <f ca="1">SUM(F75:OFFSET(SumaIIIBV,-1,4))</f>
        <v>0</v>
      </c>
      <c r="G78" s="404">
        <f ca="1">SUM(G75:OFFSET(SumaIIIBV,-1,5))</f>
        <v>0</v>
      </c>
      <c r="H78" s="404">
        <f ca="1">SUM(H75:OFFSET(SumaIIIBV,-1,6))</f>
        <v>0</v>
      </c>
      <c r="I78" s="404">
        <f ca="1">SUM(I75:OFFSET(SumaIIIBV,-1,7))</f>
        <v>0</v>
      </c>
      <c r="J78" s="404">
        <f ca="1">SUM(J75:OFFSET(SumaIIIBV,-1,8))</f>
        <v>0</v>
      </c>
      <c r="K78" s="404">
        <f ca="1">SUM(K75:OFFSET(SumaIIIBV,-1,9))</f>
        <v>0</v>
      </c>
      <c r="L78" s="404">
        <f ca="1">SUM(L75:OFFSET(SumaIIIBV,-1,10))</f>
        <v>0</v>
      </c>
      <c r="M78" s="404">
        <f ca="1">SUM(M75:OFFSET(SumaIIIBV,-1,11))</f>
        <v>0</v>
      </c>
      <c r="N78" s="404">
        <f ca="1">SUM(N75:OFFSET(SumaIIIBV,-1,12))</f>
        <v>0</v>
      </c>
      <c r="O78" s="441"/>
    </row>
    <row r="79" spans="1:15" ht="12" customHeight="1">
      <c r="A79" s="13"/>
      <c r="B79" s="394" t="s">
        <v>868</v>
      </c>
      <c r="C79" s="1100" t="s">
        <v>244</v>
      </c>
      <c r="D79" s="1101"/>
      <c r="E79" s="1101"/>
      <c r="F79" s="404">
        <f ca="1">SUM(OFFSET(SumaIBV,0,4),OFFSET(SumaIIBV,0,4),OFFSET(SumaIIIBV,0,4))</f>
        <v>0</v>
      </c>
      <c r="G79" s="404">
        <f ca="1">SUM(OFFSET(SumaIBV,0,5),OFFSET(SumaIIBV,0,5),OFFSET(SumaIIIBV,0,5))</f>
        <v>0</v>
      </c>
      <c r="H79" s="404">
        <f ca="1">SUM(OFFSET(SumaIBV,0,6),OFFSET(SumaIIBV,0,6),OFFSET(SumaIIIBV,0,6))</f>
        <v>0</v>
      </c>
      <c r="I79" s="404">
        <f ca="1">SUM(OFFSET(SumaIBV,0,7),OFFSET(SumaIIBV,0,7),OFFSET(SumaIIIBV,0,7))</f>
        <v>0</v>
      </c>
      <c r="J79" s="404">
        <f ca="1">SUM(OFFSET(SumaIBV,0,8),OFFSET(SumaIIBV,0,8),OFFSET(SumaIIIBV,0,8))</f>
        <v>0</v>
      </c>
      <c r="K79" s="404">
        <f ca="1">SUM(OFFSET(SumaIBV,0,9),OFFSET(SumaIIBV,0,9),OFFSET(SumaIIIBV,0,9))</f>
        <v>0</v>
      </c>
      <c r="L79" s="404">
        <f ca="1">SUM(OFFSET(SumaIBV,0,10),OFFSET(SumaIIBV,0,10),OFFSET(SumaIIIBV,0,10))</f>
        <v>0</v>
      </c>
      <c r="M79" s="404">
        <f ca="1">SUM(OFFSET(SumaIBV,0,11),OFFSET(SumaIIBV,0,11),OFFSET(SumaIIIBV,0,11))</f>
        <v>0</v>
      </c>
      <c r="N79" s="404">
        <f ca="1">SUM(OFFSET(SumaIBV,0,12),OFFSET(SumaIIBV,0,12),OFFSET(SumaIIIBV,0,12))</f>
        <v>0</v>
      </c>
      <c r="O79" s="441"/>
    </row>
    <row r="80" spans="1:15" ht="12" customHeight="1">
      <c r="A80" s="13"/>
      <c r="B80" s="394"/>
      <c r="C80" s="1102" t="s">
        <v>245</v>
      </c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4"/>
    </row>
    <row r="81" spans="1:17" ht="12" customHeight="1">
      <c r="A81" s="13"/>
      <c r="B81" s="403" t="s">
        <v>243</v>
      </c>
      <c r="C81" s="405" t="s">
        <v>696</v>
      </c>
      <c r="D81" s="420" t="s">
        <v>6</v>
      </c>
      <c r="E81" s="435"/>
      <c r="F81" s="404">
        <f ca="1">IF($D81&gt;0,SUMIF($O$7:OFFSET(SumaIIIBV,0,13),$D81,F$7:OFFSET(SumaIIIBV,0,4)),0)</f>
        <v>0</v>
      </c>
      <c r="G81" s="404">
        <f ca="1">IF($D81&gt;0,SUMIF($O$7:OFFSET(SumaIIIBV,0,13),$D81,G$7:OFFSET(SumaIIIBV,0,5)),0)</f>
        <v>0</v>
      </c>
      <c r="H81" s="404">
        <f ca="1">IF($D81&gt;0,SUMIF($O$7:OFFSET(SumaIIIBV,0,13),$D81,H$7:OFFSET(SumaIIIBV,0,6)),0)</f>
        <v>0</v>
      </c>
      <c r="I81" s="404">
        <f ca="1">IF($D81&gt;0,SUMIF($O$7:OFFSET(SumaIIIBV,0,13),$D81,I$7:OFFSET(SumaIIIBV,0,7)),0)</f>
        <v>0</v>
      </c>
      <c r="J81" s="404">
        <f ca="1">IF($D81&gt;0,SUMIF($O$7:OFFSET(SumaIIIBV,0,13),$D81,J$7:OFFSET(SumaIIIBV,0,8)),0)</f>
        <v>0</v>
      </c>
      <c r="K81" s="404">
        <f ca="1">IF($D81&gt;0,SUMIF($O$7:OFFSET(SumaIIIBV,0,13),$D81,K$7:OFFSET(SumaIIIBV,0,9)),0)</f>
        <v>0</v>
      </c>
      <c r="L81" s="404">
        <f ca="1">IF($D81&gt;0,SUMIF($O$7:OFFSET(SumaIIIBV,0,13),$D81,L$7:OFFSET(SumaIIIBV,0,10)),0)</f>
        <v>0</v>
      </c>
      <c r="M81" s="404">
        <f ca="1">IF($D81&gt;0,SUMIF($O$7:OFFSET(SumaIIIBV,0,13),$D81,M$7:OFFSET(SumaIIIBV,0,11)),0)</f>
        <v>0</v>
      </c>
      <c r="N81" s="404">
        <f ca="1">IF($D81&gt;0,SUMIF($O$7:OFFSET(SumaIIIBV,0,13),$D81,N$7:OFFSET(SumaIIIBV,0,12)),0)</f>
        <v>0</v>
      </c>
      <c r="O81" s="441"/>
    </row>
    <row r="82" spans="1:17" ht="12" customHeight="1">
      <c r="A82" s="13"/>
      <c r="B82" s="403" t="s">
        <v>246</v>
      </c>
      <c r="C82" s="405" t="s">
        <v>696</v>
      </c>
      <c r="D82" s="420" t="s">
        <v>6</v>
      </c>
      <c r="E82" s="435"/>
      <c r="F82" s="404">
        <f ca="1">IF($D82&gt;0,SUMIF($O$7:OFFSET(SumaIIIBV,0,13),$D82,F$7:OFFSET(SumaIIIBV,0,4)),0)</f>
        <v>0</v>
      </c>
      <c r="G82" s="404">
        <f ca="1">IF($D82&gt;0,SUMIF($O$7:OFFSET(SumaIIIBV,0,13),$D82,G$7:OFFSET(SumaIIIBV,0,5)),0)</f>
        <v>0</v>
      </c>
      <c r="H82" s="404">
        <f ca="1">IF($D82&gt;0,SUMIF($O$7:OFFSET(SumaIIIBV,0,13),$D82,H$7:OFFSET(SumaIIIBV,0,6)),0)</f>
        <v>0</v>
      </c>
      <c r="I82" s="404">
        <f ca="1">IF($D82&gt;0,SUMIF($O$7:OFFSET(SumaIIIBV,0,13),$D82,I$7:OFFSET(SumaIIIBV,0,7)),0)</f>
        <v>0</v>
      </c>
      <c r="J82" s="404">
        <f ca="1">IF($D82&gt;0,SUMIF($O$7:OFFSET(SumaIIIBV,0,13),$D82,J$7:OFFSET(SumaIIIBV,0,8)),0)</f>
        <v>0</v>
      </c>
      <c r="K82" s="404">
        <f ca="1">IF($D82&gt;0,SUMIF($O$7:OFFSET(SumaIIIBV,0,13),$D82,K$7:OFFSET(SumaIIIBV,0,9)),0)</f>
        <v>0</v>
      </c>
      <c r="L82" s="404">
        <f ca="1">IF($D82&gt;0,SUMIF($O$7:OFFSET(SumaIIIBV,0,13),$D82,L$7:OFFSET(SumaIIIBV,0,10)),0)</f>
        <v>0</v>
      </c>
      <c r="M82" s="404">
        <f ca="1">IF($D82&gt;0,SUMIF($O$7:OFFSET(SumaIIIBV,0,13),$D82,M$7:OFFSET(SumaIIIBV,0,11)),0)</f>
        <v>0</v>
      </c>
      <c r="N82" s="404">
        <f ca="1">IF($D82&gt;0,SUMIF($O$7:OFFSET(SumaIIIBV,0,13),$D82,N$7:OFFSET(SumaIIIBV,0,12)),0)</f>
        <v>0</v>
      </c>
      <c r="O82" s="441"/>
    </row>
    <row r="83" spans="1:17" s="399" customFormat="1" ht="12" customHeight="1">
      <c r="A83" s="397"/>
      <c r="B83" s="403" t="s">
        <v>6</v>
      </c>
      <c r="C83" s="406"/>
      <c r="D83" s="420"/>
      <c r="E83" s="436"/>
      <c r="F83" s="404">
        <f ca="1">IF($D83&gt;0,SUMIF($O$7:OFFSET(SumaIIIBV,0,13),$D83,F$7:OFFSET(SumaIIIBV,0,4)),0)</f>
        <v>0</v>
      </c>
      <c r="G83" s="404">
        <f ca="1">IF($D83&gt;0,SUMIF($O$7:OFFSET(SumaIIIBV,0,13),$D83,G$7:OFFSET(SumaIIIBV,0,5)),0)</f>
        <v>0</v>
      </c>
      <c r="H83" s="404">
        <f ca="1">IF($D83&gt;0,SUMIF($O$7:OFFSET(SumaIIIBV,0,13),$D83,H$7:OFFSET(SumaIIIBV,0,6)),0)</f>
        <v>0</v>
      </c>
      <c r="I83" s="404">
        <f ca="1">IF($D83&gt;0,SUMIF($O$7:OFFSET(SumaIIIBV,0,13),$D83,I$7:OFFSET(SumaIIIBV,0,7)),0)</f>
        <v>0</v>
      </c>
      <c r="J83" s="404">
        <f ca="1">IF($D83&gt;0,SUMIF($O$7:OFFSET(SumaIIIBV,0,13),$D83,J$7:OFFSET(SumaIIIBV,0,8)),0)</f>
        <v>0</v>
      </c>
      <c r="K83" s="404">
        <f ca="1">IF($D83&gt;0,SUMIF($O$7:OFFSET(SumaIIIBV,0,13),$D83,K$7:OFFSET(SumaIIIBV,0,9)),0)</f>
        <v>0</v>
      </c>
      <c r="L83" s="404">
        <f ca="1">IF($D83&gt;0,SUMIF($O$7:OFFSET(SumaIIIBV,0,13),$D83,L$7:OFFSET(SumaIIIBV,0,10)),0)</f>
        <v>0</v>
      </c>
      <c r="M83" s="404">
        <f ca="1">IF($D83&gt;0,SUMIF($O$7:OFFSET(SumaIIIBV,0,13),$D83,M$7:OFFSET(SumaIIIBV,0,11)),0)</f>
        <v>0</v>
      </c>
      <c r="N83" s="404">
        <f ca="1">IF($D83&gt;0,SUMIF($O$7:OFFSET(SumaIIIBV,0,13),$D83,N$7:OFFSET(SumaIIIBV,0,12)),0)</f>
        <v>0</v>
      </c>
      <c r="O83" s="442"/>
    </row>
    <row r="84" spans="1:17" ht="9.75" customHeight="1">
      <c r="A84" s="13"/>
      <c r="B84" s="1105"/>
      <c r="C84" s="1105"/>
      <c r="D84" s="1105"/>
      <c r="E84" s="1105"/>
      <c r="F84" s="1105"/>
      <c r="G84" s="1105"/>
      <c r="H84" s="1105"/>
      <c r="I84" s="1105"/>
      <c r="J84" s="1105"/>
      <c r="K84" s="1105"/>
      <c r="L84" s="1105"/>
      <c r="M84" s="1105"/>
      <c r="Q84" s="446" t="s">
        <v>703</v>
      </c>
    </row>
    <row r="85" spans="1:17" ht="12">
      <c r="A85" s="13"/>
      <c r="B85" s="1106" t="s">
        <v>462</v>
      </c>
      <c r="C85" s="1106"/>
      <c r="D85" s="1106"/>
      <c r="E85" s="1106"/>
      <c r="F85" s="1106"/>
      <c r="G85" s="1106"/>
      <c r="H85" s="1106"/>
      <c r="I85" s="1106"/>
      <c r="J85" s="1106"/>
      <c r="K85" s="433"/>
      <c r="L85" s="433"/>
      <c r="M85" s="433"/>
      <c r="N85" s="433"/>
      <c r="O85" s="433"/>
      <c r="Q85" s="449" t="s">
        <v>704</v>
      </c>
    </row>
    <row r="86" spans="1:17" ht="12" customHeight="1">
      <c r="A86" s="13"/>
      <c r="B86" s="1096" t="s">
        <v>463</v>
      </c>
      <c r="C86" s="1096"/>
      <c r="D86" s="1096"/>
      <c r="E86" s="1096"/>
      <c r="F86" s="1096"/>
      <c r="G86" s="1096"/>
      <c r="H86" s="1096"/>
      <c r="I86" s="1096"/>
      <c r="J86" s="2"/>
      <c r="K86" s="2"/>
      <c r="L86" s="2"/>
      <c r="M86" s="2"/>
      <c r="N86" s="2"/>
      <c r="O86" s="2"/>
    </row>
    <row r="87" spans="1:17">
      <c r="A87" s="13"/>
      <c r="B87" s="2" t="s">
        <v>464</v>
      </c>
      <c r="C87" s="2"/>
      <c r="D87" s="2"/>
      <c r="E87" s="437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2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1" zoomScale="115" zoomScaleNormal="100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127" t="s">
        <v>336</v>
      </c>
      <c r="B1" s="1127"/>
      <c r="C1" s="1127"/>
      <c r="D1" s="1127"/>
      <c r="E1" s="1127"/>
      <c r="F1" s="1127"/>
      <c r="G1" s="1127"/>
      <c r="H1" s="1128"/>
    </row>
    <row r="2" spans="1:10" ht="66" customHeight="1">
      <c r="A2" s="332" t="s">
        <v>564</v>
      </c>
      <c r="B2" s="332" t="s">
        <v>105</v>
      </c>
      <c r="C2" s="330" t="s">
        <v>279</v>
      </c>
      <c r="D2" s="332" t="s">
        <v>7</v>
      </c>
      <c r="E2" s="332" t="s">
        <v>358</v>
      </c>
      <c r="F2" s="332" t="s">
        <v>106</v>
      </c>
      <c r="G2" s="332" t="s">
        <v>107</v>
      </c>
      <c r="H2" s="332" t="s">
        <v>163</v>
      </c>
    </row>
    <row r="3" spans="1:10" ht="12.75" customHeight="1">
      <c r="A3" s="331">
        <v>1</v>
      </c>
      <c r="B3" s="357">
        <v>2</v>
      </c>
      <c r="C3" s="357">
        <v>3</v>
      </c>
      <c r="D3" s="331">
        <v>4</v>
      </c>
      <c r="E3" s="331">
        <v>5</v>
      </c>
      <c r="F3" s="331">
        <v>6</v>
      </c>
      <c r="G3" s="331">
        <v>7</v>
      </c>
      <c r="H3" s="331">
        <v>8</v>
      </c>
    </row>
    <row r="4" spans="1:10" ht="33.950000000000003" customHeight="1">
      <c r="A4" s="347"/>
      <c r="B4" s="407"/>
      <c r="C4" s="347"/>
      <c r="D4" s="347"/>
      <c r="E4" s="410"/>
      <c r="F4" s="410"/>
      <c r="G4" s="411">
        <f>E4*F4</f>
        <v>0</v>
      </c>
      <c r="H4" s="407"/>
    </row>
    <row r="5" spans="1:10" ht="33.950000000000003" customHeight="1">
      <c r="A5" s="347"/>
      <c r="B5" s="407"/>
      <c r="C5" s="347"/>
      <c r="D5" s="347"/>
      <c r="E5" s="410"/>
      <c r="F5" s="410"/>
      <c r="G5" s="411">
        <f t="shared" ref="G5:G13" si="0">E5*F5</f>
        <v>0</v>
      </c>
      <c r="H5" s="407"/>
    </row>
    <row r="6" spans="1:10" ht="33.950000000000003" customHeight="1">
      <c r="A6" s="347"/>
      <c r="B6" s="407"/>
      <c r="C6" s="347"/>
      <c r="D6" s="347"/>
      <c r="E6" s="410"/>
      <c r="F6" s="410"/>
      <c r="G6" s="411">
        <f t="shared" si="0"/>
        <v>0</v>
      </c>
      <c r="H6" s="407"/>
    </row>
    <row r="7" spans="1:10" ht="33.950000000000003" customHeight="1">
      <c r="A7" s="347"/>
      <c r="B7" s="407"/>
      <c r="C7" s="347"/>
      <c r="D7" s="347"/>
      <c r="E7" s="410"/>
      <c r="F7" s="410"/>
      <c r="G7" s="411">
        <f t="shared" si="0"/>
        <v>0</v>
      </c>
      <c r="H7" s="407"/>
    </row>
    <row r="8" spans="1:10" ht="33.950000000000003" customHeight="1">
      <c r="A8" s="347"/>
      <c r="B8" s="407"/>
      <c r="C8" s="347"/>
      <c r="D8" s="347"/>
      <c r="E8" s="410"/>
      <c r="F8" s="410"/>
      <c r="G8" s="411">
        <f t="shared" si="0"/>
        <v>0</v>
      </c>
      <c r="H8" s="407"/>
    </row>
    <row r="9" spans="1:10" ht="33.950000000000003" customHeight="1">
      <c r="A9" s="347"/>
      <c r="B9" s="407"/>
      <c r="C9" s="347"/>
      <c r="D9" s="347"/>
      <c r="E9" s="410"/>
      <c r="F9" s="410"/>
      <c r="G9" s="411">
        <f t="shared" si="0"/>
        <v>0</v>
      </c>
      <c r="H9" s="407"/>
    </row>
    <row r="10" spans="1:10" ht="33.950000000000003" customHeight="1">
      <c r="A10" s="347"/>
      <c r="B10" s="407"/>
      <c r="C10" s="347"/>
      <c r="D10" s="347"/>
      <c r="E10" s="410"/>
      <c r="F10" s="410"/>
      <c r="G10" s="411">
        <f t="shared" si="0"/>
        <v>0</v>
      </c>
      <c r="H10" s="407"/>
    </row>
    <row r="11" spans="1:10" ht="33.950000000000003" customHeight="1">
      <c r="A11" s="347"/>
      <c r="B11" s="407"/>
      <c r="C11" s="347"/>
      <c r="D11" s="347"/>
      <c r="E11" s="410"/>
      <c r="F11" s="410"/>
      <c r="G11" s="411">
        <f t="shared" si="0"/>
        <v>0</v>
      </c>
      <c r="H11" s="407"/>
    </row>
    <row r="12" spans="1:10" ht="33.950000000000003" customHeight="1">
      <c r="A12" s="347"/>
      <c r="B12" s="407"/>
      <c r="C12" s="347"/>
      <c r="D12" s="347"/>
      <c r="E12" s="410"/>
      <c r="F12" s="410"/>
      <c r="G12" s="411">
        <f t="shared" si="0"/>
        <v>0</v>
      </c>
      <c r="H12" s="407"/>
    </row>
    <row r="13" spans="1:10" s="1" customFormat="1" ht="33.950000000000003" customHeight="1">
      <c r="A13" s="347"/>
      <c r="B13" s="408"/>
      <c r="C13" s="347"/>
      <c r="D13" s="409"/>
      <c r="E13" s="412"/>
      <c r="F13" s="412"/>
      <c r="G13" s="411">
        <f t="shared" si="0"/>
        <v>0</v>
      </c>
      <c r="H13" s="408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11">
        <f ca="1">SUM(G4:OFFSET(RazemBVI,-1,6))</f>
        <v>0</v>
      </c>
      <c r="H14" s="5"/>
      <c r="J14" s="451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4" t="s">
        <v>565</v>
      </c>
      <c r="B16" s="54"/>
      <c r="C16" s="54"/>
      <c r="D16" s="54"/>
      <c r="E16" s="54"/>
      <c r="F16" s="54"/>
      <c r="G16" s="54"/>
      <c r="H16" s="54"/>
      <c r="J16" s="449" t="s">
        <v>704</v>
      </c>
    </row>
    <row r="17" s="12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zoomScale="115" zoomScaleNormal="100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7109375" style="352" customWidth="1"/>
    <col min="2" max="2" width="79.85546875" style="354" customWidth="1"/>
    <col min="3" max="3" width="13" style="352" customWidth="1"/>
    <col min="4" max="4" width="9.5703125" style="352" customWidth="1"/>
    <col min="5" max="5" width="6.7109375" style="168" customWidth="1"/>
    <col min="6" max="16384" width="9.140625" style="168"/>
  </cols>
  <sheetData>
    <row r="1" spans="1:4" ht="15.95" customHeight="1">
      <c r="A1" s="1142" t="s">
        <v>337</v>
      </c>
      <c r="B1" s="1142"/>
      <c r="C1" s="1142"/>
      <c r="D1" s="1142"/>
    </row>
    <row r="2" spans="1:4" ht="15.95" customHeight="1">
      <c r="A2" s="1144" t="s">
        <v>109</v>
      </c>
      <c r="B2" s="1144"/>
      <c r="C2" s="1143" t="s">
        <v>86</v>
      </c>
      <c r="D2" s="1143"/>
    </row>
    <row r="3" spans="1:4" ht="15.95" customHeight="1">
      <c r="A3" s="335" t="s">
        <v>5</v>
      </c>
      <c r="B3" s="337" t="s">
        <v>17</v>
      </c>
      <c r="C3" s="335" t="s">
        <v>461</v>
      </c>
      <c r="D3" s="343" t="s">
        <v>15</v>
      </c>
    </row>
    <row r="4" spans="1:4" ht="15.95" customHeight="1">
      <c r="A4" s="384" t="s">
        <v>681</v>
      </c>
      <c r="B4" s="1131" t="s">
        <v>680</v>
      </c>
      <c r="C4" s="1131"/>
      <c r="D4" s="1132"/>
    </row>
    <row r="5" spans="1:4" ht="15.95" customHeight="1">
      <c r="A5" s="333" t="s">
        <v>682</v>
      </c>
      <c r="B5" s="336" t="s">
        <v>342</v>
      </c>
      <c r="C5" s="1145" t="s">
        <v>86</v>
      </c>
      <c r="D5" s="1146"/>
    </row>
    <row r="6" spans="1:4" ht="30" customHeight="1">
      <c r="A6" s="334" t="s">
        <v>9</v>
      </c>
      <c r="B6" s="386" t="s">
        <v>618</v>
      </c>
      <c r="C6" s="59" t="s">
        <v>86</v>
      </c>
      <c r="D6" s="452" t="str">
        <f>IF(C6="ND",0,"")</f>
        <v/>
      </c>
    </row>
    <row r="7" spans="1:4" ht="30" customHeight="1">
      <c r="A7" s="343" t="s">
        <v>11</v>
      </c>
      <c r="B7" s="570" t="s">
        <v>724</v>
      </c>
      <c r="C7" s="59" t="s">
        <v>86</v>
      </c>
      <c r="D7" s="452" t="str">
        <f>IF(C7="ND",0,"")</f>
        <v/>
      </c>
    </row>
    <row r="8" spans="1:4" ht="30" customHeight="1">
      <c r="A8" s="387" t="s">
        <v>460</v>
      </c>
      <c r="B8" s="339" t="s">
        <v>193</v>
      </c>
      <c r="C8" s="1139" t="s">
        <v>86</v>
      </c>
      <c r="D8" s="1138"/>
    </row>
    <row r="9" spans="1:4" ht="39.950000000000003" customHeight="1">
      <c r="A9" s="333" t="s">
        <v>9</v>
      </c>
      <c r="B9" s="336" t="s">
        <v>617</v>
      </c>
      <c r="C9" s="59" t="s">
        <v>86</v>
      </c>
      <c r="D9" s="452" t="str">
        <f>IF(C9="ND",0,"")</f>
        <v/>
      </c>
    </row>
    <row r="10" spans="1:4" ht="54.95" customHeight="1">
      <c r="A10" s="334" t="s">
        <v>11</v>
      </c>
      <c r="B10" s="386" t="s">
        <v>616</v>
      </c>
      <c r="C10" s="59" t="s">
        <v>86</v>
      </c>
      <c r="D10" s="452" t="str">
        <f>IF(C10="ND",0,"")</f>
        <v/>
      </c>
    </row>
    <row r="11" spans="1:4" ht="54.95" customHeight="1">
      <c r="A11" s="335" t="s">
        <v>8</v>
      </c>
      <c r="B11" s="337" t="s">
        <v>615</v>
      </c>
      <c r="C11" s="59" t="s">
        <v>86</v>
      </c>
      <c r="D11" s="452" t="str">
        <f>IF(C11="ND",0,"")</f>
        <v/>
      </c>
    </row>
    <row r="12" spans="1:4" ht="15" customHeight="1">
      <c r="A12" s="384" t="s">
        <v>683</v>
      </c>
      <c r="B12" s="339" t="s">
        <v>677</v>
      </c>
      <c r="C12" s="1139" t="s">
        <v>86</v>
      </c>
      <c r="D12" s="1138"/>
    </row>
    <row r="13" spans="1:4" ht="30" customHeight="1">
      <c r="A13" s="333" t="s">
        <v>9</v>
      </c>
      <c r="B13" s="336" t="s">
        <v>614</v>
      </c>
      <c r="C13" s="59" t="s">
        <v>86</v>
      </c>
      <c r="D13" s="452" t="str">
        <f>IF(C13="ND",0,"")</f>
        <v/>
      </c>
    </row>
    <row r="14" spans="1:4" ht="54.95" customHeight="1">
      <c r="A14" s="335" t="s">
        <v>11</v>
      </c>
      <c r="B14" s="337" t="s">
        <v>611</v>
      </c>
      <c r="C14" s="59" t="s">
        <v>86</v>
      </c>
      <c r="D14" s="452" t="str">
        <f>IF(C14="ND",0,"")</f>
        <v/>
      </c>
    </row>
    <row r="15" spans="1:4" ht="30" customHeight="1">
      <c r="A15" s="384" t="s">
        <v>684</v>
      </c>
      <c r="B15" s="339" t="s">
        <v>612</v>
      </c>
      <c r="C15" s="1139" t="s">
        <v>86</v>
      </c>
      <c r="D15" s="1138"/>
    </row>
    <row r="16" spans="1:4" ht="39.950000000000003" customHeight="1">
      <c r="A16" s="338" t="s">
        <v>9</v>
      </c>
      <c r="B16" s="340" t="s">
        <v>613</v>
      </c>
      <c r="C16" s="341" t="s">
        <v>86</v>
      </c>
      <c r="D16" s="452" t="str">
        <f>IF(C16="ND",0,"")</f>
        <v/>
      </c>
    </row>
    <row r="17" spans="1:4" ht="15" customHeight="1">
      <c r="A17" s="387" t="s">
        <v>168</v>
      </c>
      <c r="B17" s="1140" t="s">
        <v>276</v>
      </c>
      <c r="C17" s="1140"/>
      <c r="D17" s="1141"/>
    </row>
    <row r="18" spans="1:4" ht="39.950000000000003" customHeight="1">
      <c r="A18" s="344" t="s">
        <v>685</v>
      </c>
      <c r="B18" s="336" t="s">
        <v>610</v>
      </c>
      <c r="C18" s="342" t="s">
        <v>86</v>
      </c>
      <c r="D18" s="452" t="str">
        <f t="shared" ref="D18:D29" si="0">IF(C18="ND",0,"")</f>
        <v/>
      </c>
    </row>
    <row r="19" spans="1:4" ht="39.950000000000003" customHeight="1">
      <c r="A19" s="345" t="s">
        <v>686</v>
      </c>
      <c r="B19" s="386" t="s">
        <v>609</v>
      </c>
      <c r="C19" s="59" t="s">
        <v>86</v>
      </c>
      <c r="D19" s="452" t="str">
        <f t="shared" si="0"/>
        <v/>
      </c>
    </row>
    <row r="20" spans="1:4" ht="30" customHeight="1">
      <c r="A20" s="345" t="s">
        <v>687</v>
      </c>
      <c r="B20" s="386" t="s">
        <v>608</v>
      </c>
      <c r="C20" s="59" t="s">
        <v>86</v>
      </c>
      <c r="D20" s="452" t="str">
        <f t="shared" si="0"/>
        <v/>
      </c>
    </row>
    <row r="21" spans="1:4" ht="39.950000000000003" customHeight="1">
      <c r="A21" s="334" t="s">
        <v>11</v>
      </c>
      <c r="B21" s="386" t="s">
        <v>607</v>
      </c>
      <c r="C21" s="59" t="s">
        <v>86</v>
      </c>
      <c r="D21" s="452" t="str">
        <f t="shared" si="0"/>
        <v/>
      </c>
    </row>
    <row r="22" spans="1:4" ht="71.45" customHeight="1">
      <c r="A22" s="334" t="s">
        <v>8</v>
      </c>
      <c r="B22" s="386" t="s">
        <v>662</v>
      </c>
      <c r="C22" s="59" t="s">
        <v>86</v>
      </c>
      <c r="D22" s="452" t="str">
        <f t="shared" si="0"/>
        <v/>
      </c>
    </row>
    <row r="23" spans="1:4" ht="42" customHeight="1">
      <c r="A23" s="334" t="s">
        <v>12</v>
      </c>
      <c r="B23" s="571" t="s">
        <v>870</v>
      </c>
      <c r="C23" s="59" t="s">
        <v>86</v>
      </c>
      <c r="D23" s="452" t="str">
        <f t="shared" si="0"/>
        <v/>
      </c>
    </row>
    <row r="24" spans="1:4" ht="30" customHeight="1">
      <c r="A24" s="334" t="s">
        <v>0</v>
      </c>
      <c r="B24" s="386" t="s">
        <v>418</v>
      </c>
      <c r="C24" s="59" t="s">
        <v>86</v>
      </c>
      <c r="D24" s="452" t="str">
        <f t="shared" si="0"/>
        <v/>
      </c>
    </row>
    <row r="25" spans="1:4" ht="30" customHeight="1">
      <c r="A25" s="334" t="s">
        <v>87</v>
      </c>
      <c r="B25" s="386" t="s">
        <v>516</v>
      </c>
      <c r="C25" s="59" t="s">
        <v>86</v>
      </c>
      <c r="D25" s="452" t="str">
        <f t="shared" si="0"/>
        <v/>
      </c>
    </row>
    <row r="26" spans="1:4" ht="39.950000000000003" customHeight="1">
      <c r="A26" s="334" t="s">
        <v>750</v>
      </c>
      <c r="B26" s="386" t="s">
        <v>517</v>
      </c>
      <c r="C26" s="59" t="s">
        <v>86</v>
      </c>
      <c r="D26" s="452" t="str">
        <f t="shared" si="0"/>
        <v/>
      </c>
    </row>
    <row r="27" spans="1:4" ht="42" customHeight="1">
      <c r="A27" s="334" t="s">
        <v>751</v>
      </c>
      <c r="B27" s="386" t="s">
        <v>869</v>
      </c>
      <c r="C27" s="59" t="s">
        <v>86</v>
      </c>
      <c r="D27" s="452" t="str">
        <f t="shared" si="0"/>
        <v/>
      </c>
    </row>
    <row r="28" spans="1:4" ht="39" customHeight="1">
      <c r="A28" s="334" t="s">
        <v>89</v>
      </c>
      <c r="B28" s="386" t="s">
        <v>663</v>
      </c>
      <c r="C28" s="59" t="s">
        <v>86</v>
      </c>
      <c r="D28" s="452" t="str">
        <f t="shared" si="0"/>
        <v/>
      </c>
    </row>
    <row r="29" spans="1:4" ht="34.9" customHeight="1">
      <c r="A29" s="335" t="s">
        <v>90</v>
      </c>
      <c r="B29" s="337" t="s">
        <v>606</v>
      </c>
      <c r="C29" s="341" t="s">
        <v>86</v>
      </c>
      <c r="D29" s="452" t="str">
        <f t="shared" si="0"/>
        <v/>
      </c>
    </row>
    <row r="30" spans="1:4" ht="24" customHeight="1">
      <c r="A30" s="334" t="s">
        <v>91</v>
      </c>
      <c r="B30" s="1131" t="s">
        <v>503</v>
      </c>
      <c r="C30" s="1131"/>
      <c r="D30" s="1132"/>
    </row>
    <row r="31" spans="1:4" ht="49.9" customHeight="1">
      <c r="A31" s="333" t="s">
        <v>749</v>
      </c>
      <c r="B31" s="336" t="s">
        <v>605</v>
      </c>
      <c r="C31" s="342" t="s">
        <v>86</v>
      </c>
      <c r="D31" s="452" t="str">
        <f t="shared" ref="D31:D43" si="1">IF(C31="ND",0,"")</f>
        <v/>
      </c>
    </row>
    <row r="32" spans="1:4" ht="45.6" customHeight="1">
      <c r="A32" s="334" t="s">
        <v>752</v>
      </c>
      <c r="B32" s="386" t="s">
        <v>604</v>
      </c>
      <c r="C32" s="59" t="s">
        <v>86</v>
      </c>
      <c r="D32" s="452" t="str">
        <f t="shared" si="1"/>
        <v/>
      </c>
    </row>
    <row r="33" spans="1:6" ht="45" customHeight="1">
      <c r="A33" s="334" t="s">
        <v>753</v>
      </c>
      <c r="B33" s="386" t="s">
        <v>603</v>
      </c>
      <c r="C33" s="59" t="s">
        <v>86</v>
      </c>
      <c r="D33" s="452" t="str">
        <f t="shared" si="1"/>
        <v/>
      </c>
    </row>
    <row r="34" spans="1:6" ht="30" customHeight="1">
      <c r="A34" s="334" t="s">
        <v>754</v>
      </c>
      <c r="B34" s="386" t="s">
        <v>602</v>
      </c>
      <c r="C34" s="59" t="s">
        <v>86</v>
      </c>
      <c r="D34" s="452" t="str">
        <f t="shared" si="1"/>
        <v/>
      </c>
    </row>
    <row r="35" spans="1:6" s="352" customFormat="1" ht="65.099999999999994" customHeight="1">
      <c r="A35" s="334" t="s">
        <v>755</v>
      </c>
      <c r="B35" s="386" t="s">
        <v>688</v>
      </c>
      <c r="C35" s="59" t="s">
        <v>86</v>
      </c>
      <c r="D35" s="452" t="str">
        <f t="shared" si="1"/>
        <v/>
      </c>
    </row>
    <row r="36" spans="1:6" ht="54.95" customHeight="1">
      <c r="A36" s="334" t="s">
        <v>756</v>
      </c>
      <c r="B36" s="386" t="s">
        <v>504</v>
      </c>
      <c r="C36" s="59" t="s">
        <v>86</v>
      </c>
      <c r="D36" s="452" t="str">
        <f t="shared" si="1"/>
        <v/>
      </c>
      <c r="E36" s="350"/>
    </row>
    <row r="37" spans="1:6" ht="39.950000000000003" customHeight="1">
      <c r="A37" s="334" t="s">
        <v>93</v>
      </c>
      <c r="B37" s="386" t="s">
        <v>664</v>
      </c>
      <c r="C37" s="59" t="s">
        <v>86</v>
      </c>
      <c r="D37" s="452" t="str">
        <f t="shared" si="1"/>
        <v/>
      </c>
    </row>
    <row r="38" spans="1:6" ht="39.950000000000003" customHeight="1">
      <c r="A38" s="334" t="s">
        <v>94</v>
      </c>
      <c r="B38" s="386" t="s">
        <v>601</v>
      </c>
      <c r="C38" s="59" t="s">
        <v>86</v>
      </c>
      <c r="D38" s="452" t="str">
        <f t="shared" si="1"/>
        <v/>
      </c>
    </row>
    <row r="39" spans="1:6" ht="54.95" customHeight="1">
      <c r="A39" s="334" t="s">
        <v>95</v>
      </c>
      <c r="B39" s="386" t="s">
        <v>600</v>
      </c>
      <c r="C39" s="59" t="s">
        <v>86</v>
      </c>
      <c r="D39" s="452" t="str">
        <f t="shared" si="1"/>
        <v/>
      </c>
    </row>
    <row r="40" spans="1:6" ht="30" customHeight="1">
      <c r="A40" s="334" t="s">
        <v>96</v>
      </c>
      <c r="B40" s="386" t="s">
        <v>648</v>
      </c>
      <c r="C40" s="59" t="s">
        <v>86</v>
      </c>
      <c r="D40" s="452" t="str">
        <f t="shared" si="1"/>
        <v/>
      </c>
    </row>
    <row r="41" spans="1:6" ht="40.5" customHeight="1">
      <c r="A41" s="334" t="s">
        <v>97</v>
      </c>
      <c r="B41" s="386" t="s">
        <v>917</v>
      </c>
      <c r="C41" s="59" t="s">
        <v>86</v>
      </c>
      <c r="D41" s="452" t="str">
        <f t="shared" si="1"/>
        <v/>
      </c>
    </row>
    <row r="42" spans="1:6" ht="54.95" customHeight="1">
      <c r="A42" s="334" t="s">
        <v>98</v>
      </c>
      <c r="B42" s="386" t="s">
        <v>885</v>
      </c>
      <c r="C42" s="59" t="s">
        <v>86</v>
      </c>
      <c r="D42" s="452" t="str">
        <f t="shared" si="1"/>
        <v/>
      </c>
    </row>
    <row r="43" spans="1:6" ht="39.950000000000003" customHeight="1">
      <c r="A43" s="334" t="s">
        <v>99</v>
      </c>
      <c r="B43" s="386" t="s">
        <v>689</v>
      </c>
      <c r="C43" s="59" t="s">
        <v>86</v>
      </c>
      <c r="D43" s="452" t="str">
        <f t="shared" si="1"/>
        <v/>
      </c>
    </row>
    <row r="44" spans="1:6" ht="15" customHeight="1">
      <c r="A44" s="95" t="s">
        <v>757</v>
      </c>
      <c r="B44" s="389"/>
      <c r="C44" s="327" t="s">
        <v>13</v>
      </c>
      <c r="D44" s="453" t="str">
        <f>IF(B44&gt;"","Wpisz liczbę załączników","")</f>
        <v/>
      </c>
      <c r="E44" s="350"/>
    </row>
    <row r="45" spans="1:6" s="351" customFormat="1" ht="15" customHeight="1">
      <c r="A45" s="95" t="s">
        <v>758</v>
      </c>
      <c r="B45" s="385"/>
      <c r="C45" s="59" t="s">
        <v>13</v>
      </c>
      <c r="D45" s="453" t="str">
        <f>IF(B45&gt;"","Wpisz liczbę załączników","")</f>
        <v/>
      </c>
      <c r="E45" s="355"/>
    </row>
    <row r="46" spans="1:6" ht="15" customHeight="1">
      <c r="A46" s="334" t="s">
        <v>270</v>
      </c>
      <c r="B46" s="353" t="s">
        <v>110</v>
      </c>
      <c r="C46" s="1137" t="s">
        <v>86</v>
      </c>
      <c r="D46" s="1138"/>
      <c r="F46" s="451" t="s">
        <v>703</v>
      </c>
    </row>
    <row r="47" spans="1:6" ht="15" customHeight="1">
      <c r="A47" s="334" t="s">
        <v>9</v>
      </c>
      <c r="B47" s="386" t="s">
        <v>599</v>
      </c>
      <c r="C47" s="59" t="s">
        <v>86</v>
      </c>
      <c r="D47" s="452" t="str">
        <f>IF(C47="ND",0,"")</f>
        <v/>
      </c>
      <c r="F47" s="457" t="s">
        <v>704</v>
      </c>
    </row>
    <row r="48" spans="1:6" ht="30" customHeight="1">
      <c r="A48" s="334" t="s">
        <v>11</v>
      </c>
      <c r="B48" s="386" t="s">
        <v>598</v>
      </c>
      <c r="C48" s="59" t="s">
        <v>86</v>
      </c>
      <c r="D48" s="452" t="str">
        <f>IF(C48="ND",0,"")</f>
        <v/>
      </c>
    </row>
    <row r="49" spans="1:10" ht="30" customHeight="1">
      <c r="A49" s="334" t="s">
        <v>8</v>
      </c>
      <c r="B49" s="386" t="s">
        <v>597</v>
      </c>
      <c r="C49" s="59" t="s">
        <v>86</v>
      </c>
      <c r="D49" s="452" t="str">
        <f>IF(C49="ND",0,"")</f>
        <v/>
      </c>
    </row>
    <row r="50" spans="1:10" ht="110.1" customHeight="1">
      <c r="A50" s="334" t="s">
        <v>12</v>
      </c>
      <c r="B50" s="386" t="s">
        <v>665</v>
      </c>
      <c r="C50" s="59" t="s">
        <v>86</v>
      </c>
      <c r="D50" s="452" t="str">
        <f>IF(C50="ND",0,"")</f>
        <v/>
      </c>
    </row>
    <row r="51" spans="1:10" ht="39.950000000000003" customHeight="1">
      <c r="A51" s="334" t="s">
        <v>0</v>
      </c>
      <c r="B51" s="386" t="s">
        <v>596</v>
      </c>
      <c r="C51" s="59" t="s">
        <v>86</v>
      </c>
      <c r="D51" s="452" t="str">
        <f>IF(C51="ND",0,"")</f>
        <v/>
      </c>
    </row>
    <row r="52" spans="1:10" ht="30" customHeight="1">
      <c r="A52" s="572" t="s">
        <v>156</v>
      </c>
      <c r="B52" s="386" t="s">
        <v>886</v>
      </c>
      <c r="C52" s="1137" t="s">
        <v>86</v>
      </c>
      <c r="D52" s="1138"/>
    </row>
    <row r="53" spans="1:10" ht="45.4" customHeight="1">
      <c r="A53" s="572" t="s">
        <v>9</v>
      </c>
      <c r="B53" s="386" t="s">
        <v>893</v>
      </c>
      <c r="C53" s="59" t="s">
        <v>86</v>
      </c>
      <c r="D53" s="472" t="str">
        <f t="shared" ref="D53:D58" si="2">IF(C53="ND",0,"")</f>
        <v/>
      </c>
    </row>
    <row r="54" spans="1:10" ht="45.4" customHeight="1">
      <c r="A54" s="572" t="s">
        <v>759</v>
      </c>
      <c r="B54" s="386" t="s">
        <v>946</v>
      </c>
      <c r="C54" s="59" t="s">
        <v>86</v>
      </c>
      <c r="D54" s="472" t="str">
        <f t="shared" si="2"/>
        <v/>
      </c>
    </row>
    <row r="55" spans="1:10" ht="39.950000000000003" customHeight="1">
      <c r="A55" s="572" t="s">
        <v>760</v>
      </c>
      <c r="B55" s="386" t="s">
        <v>595</v>
      </c>
      <c r="C55" s="59" t="s">
        <v>86</v>
      </c>
      <c r="D55" s="472" t="str">
        <f t="shared" si="2"/>
        <v/>
      </c>
    </row>
    <row r="56" spans="1:10" ht="39.950000000000003" customHeight="1">
      <c r="A56" s="572" t="s">
        <v>8</v>
      </c>
      <c r="B56" s="386" t="s">
        <v>582</v>
      </c>
      <c r="C56" s="59" t="s">
        <v>86</v>
      </c>
      <c r="D56" s="472" t="str">
        <f t="shared" si="2"/>
        <v/>
      </c>
    </row>
    <row r="57" spans="1:10" ht="39.950000000000003" customHeight="1">
      <c r="A57" s="572" t="s">
        <v>12</v>
      </c>
      <c r="B57" s="386" t="s">
        <v>622</v>
      </c>
      <c r="C57" s="59" t="s">
        <v>86</v>
      </c>
      <c r="D57" s="472" t="str">
        <f t="shared" si="2"/>
        <v/>
      </c>
    </row>
    <row r="58" spans="1:10" ht="39.950000000000003" customHeight="1">
      <c r="A58" s="572" t="s">
        <v>0</v>
      </c>
      <c r="B58" s="386" t="s">
        <v>666</v>
      </c>
      <c r="C58" s="59" t="s">
        <v>86</v>
      </c>
      <c r="D58" s="472" t="str">
        <f t="shared" si="2"/>
        <v/>
      </c>
    </row>
    <row r="59" spans="1:10" ht="15" customHeight="1">
      <c r="A59" s="1133" t="s">
        <v>426</v>
      </c>
      <c r="B59" s="1132"/>
      <c r="C59" s="1137" t="s">
        <v>86</v>
      </c>
      <c r="D59" s="1138"/>
    </row>
    <row r="60" spans="1:10" ht="15" customHeight="1">
      <c r="A60" s="95" t="s">
        <v>9</v>
      </c>
      <c r="B60" s="389"/>
      <c r="C60" s="327" t="s">
        <v>13</v>
      </c>
      <c r="D60" s="453" t="str">
        <f>IF(B60&gt;"","Wpisz liczbę załączników","")</f>
        <v/>
      </c>
    </row>
    <row r="61" spans="1:10" s="351" customFormat="1" ht="15" customHeight="1">
      <c r="A61" s="349" t="s">
        <v>11</v>
      </c>
      <c r="B61" s="356"/>
      <c r="C61" s="341" t="s">
        <v>13</v>
      </c>
      <c r="D61" s="453" t="str">
        <f>IF(B61&gt;"","Wpisz liczbę załączników","")</f>
        <v/>
      </c>
      <c r="F61" s="451"/>
    </row>
    <row r="62" spans="1:10" ht="15" customHeight="1">
      <c r="A62" s="1135" t="s">
        <v>16</v>
      </c>
      <c r="B62" s="1136"/>
      <c r="C62" s="388"/>
      <c r="D62" s="413">
        <f>SUM(D6:D7,D9:D11,D13:D14,D16,D18:D24,D25:D29,D31:D37,D38:D45,D47:D51,D55:D58,D60:D61)</f>
        <v>0</v>
      </c>
      <c r="E62" s="174"/>
      <c r="F62" s="451" t="s">
        <v>703</v>
      </c>
      <c r="G62" s="174"/>
      <c r="H62" s="174"/>
      <c r="I62" s="174"/>
      <c r="J62" s="174"/>
    </row>
    <row r="63" spans="1:10" ht="67.5" customHeight="1">
      <c r="A63" s="1134" t="s">
        <v>966</v>
      </c>
      <c r="B63" s="1134"/>
      <c r="C63" s="1134"/>
      <c r="D63" s="1134"/>
      <c r="F63" s="451"/>
    </row>
    <row r="64" spans="1:10" s="644" customFormat="1" ht="110.1" customHeight="1">
      <c r="A64" s="1129" t="s">
        <v>962</v>
      </c>
      <c r="B64" s="1130"/>
      <c r="C64" s="1130"/>
      <c r="D64" s="113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25" zoomScale="85" zoomScaleNormal="85" zoomScaleSheetLayoutView="85" zoomScalePageLayoutView="120" workbookViewId="0">
      <selection activeCell="C35" sqref="C35:R37"/>
    </sheetView>
  </sheetViews>
  <sheetFormatPr defaultColWidth="9.140625" defaultRowHeight="12.75"/>
  <cols>
    <col min="1" max="1" width="3.140625" style="154" customWidth="1"/>
    <col min="2" max="18" width="2.7109375" style="154" customWidth="1"/>
    <col min="19" max="19" width="2" style="154" customWidth="1"/>
    <col min="20" max="20" width="1.85546875" style="154" customWidth="1"/>
    <col min="21" max="28" width="2.85546875" style="154" customWidth="1"/>
    <col min="29" max="29" width="2.28515625" style="154" customWidth="1"/>
    <col min="30" max="35" width="2.85546875" style="154" customWidth="1"/>
    <col min="36" max="37" width="2.42578125" style="154" customWidth="1"/>
    <col min="38" max="38" width="2.7109375" style="154" customWidth="1"/>
    <col min="39" max="16384" width="9.140625" style="154"/>
  </cols>
  <sheetData>
    <row r="1" spans="1:38" s="650" customFormat="1" ht="16.5" customHeight="1">
      <c r="A1" s="648" t="s">
        <v>494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9"/>
      <c r="AH1" s="649"/>
      <c r="AI1" s="649"/>
      <c r="AJ1" s="649"/>
      <c r="AK1" s="649"/>
    </row>
    <row r="2" spans="1:38" ht="3" customHeight="1">
      <c r="A2" s="180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178"/>
      <c r="AF2" s="178"/>
      <c r="AG2" s="178"/>
      <c r="AH2" s="179"/>
      <c r="AI2" s="179"/>
      <c r="AJ2" s="180"/>
      <c r="AK2" s="180"/>
    </row>
    <row r="3" spans="1:38" ht="24.95" customHeight="1">
      <c r="A3" s="366" t="s">
        <v>356</v>
      </c>
      <c r="B3" s="1167" t="s">
        <v>493</v>
      </c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  <c r="O3" s="1167"/>
      <c r="P3" s="1167"/>
      <c r="Q3" s="1167"/>
      <c r="R3" s="1167"/>
      <c r="S3" s="1167"/>
      <c r="T3" s="1167"/>
      <c r="U3" s="1167"/>
      <c r="V3" s="1167"/>
      <c r="W3" s="1168"/>
      <c r="X3" s="1169">
        <f>B_IV!AB32</f>
        <v>0</v>
      </c>
      <c r="Y3" s="1170"/>
      <c r="Z3" s="1170"/>
      <c r="AA3" s="1170"/>
      <c r="AB3" s="1170"/>
      <c r="AC3" s="1170"/>
      <c r="AD3" s="1170"/>
      <c r="AE3" s="1170"/>
      <c r="AF3" s="1170"/>
      <c r="AG3" s="1170"/>
      <c r="AH3" s="1170"/>
      <c r="AI3" s="1171"/>
      <c r="AJ3" s="1166" t="s">
        <v>10</v>
      </c>
      <c r="AK3" s="1166"/>
    </row>
    <row r="4" spans="1:38" ht="3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80"/>
      <c r="AG4" s="180"/>
      <c r="AH4" s="180"/>
      <c r="AI4" s="180"/>
      <c r="AJ4" s="180"/>
      <c r="AK4" s="180"/>
    </row>
    <row r="5" spans="1:38" ht="24.95" customHeight="1">
      <c r="A5" s="367"/>
      <c r="B5" s="1166" t="s">
        <v>345</v>
      </c>
      <c r="C5" s="1166"/>
      <c r="D5" s="1166"/>
      <c r="E5" s="1173"/>
      <c r="F5" s="1055"/>
      <c r="G5" s="1172"/>
      <c r="H5" s="1172"/>
      <c r="I5" s="1172"/>
      <c r="J5" s="1172"/>
      <c r="K5" s="1172"/>
      <c r="L5" s="1172"/>
      <c r="M5" s="1172"/>
      <c r="N5" s="1172"/>
      <c r="O5" s="1172"/>
      <c r="P5" s="1172"/>
      <c r="Q5" s="1172"/>
      <c r="R5" s="1172"/>
      <c r="S5" s="1172"/>
      <c r="T5" s="1172"/>
      <c r="U5" s="1172"/>
      <c r="V5" s="1172"/>
      <c r="W5" s="1172"/>
      <c r="X5" s="1172"/>
      <c r="Y5" s="1172"/>
      <c r="Z5" s="1172"/>
      <c r="AA5" s="1172"/>
      <c r="AB5" s="1172"/>
      <c r="AC5" s="1172"/>
      <c r="AD5" s="1172"/>
      <c r="AE5" s="1172"/>
      <c r="AF5" s="1172"/>
      <c r="AG5" s="1172"/>
      <c r="AH5" s="1172"/>
      <c r="AI5" s="1172"/>
      <c r="AJ5" s="180"/>
      <c r="AK5" s="180"/>
    </row>
    <row r="6" spans="1:38" ht="3" customHeight="1">
      <c r="A6" s="1174"/>
      <c r="B6" s="1175"/>
      <c r="C6" s="1175"/>
      <c r="D6" s="1175"/>
      <c r="E6" s="1175"/>
      <c r="F6" s="1175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0"/>
      <c r="AJ6" s="180"/>
      <c r="AK6" s="180"/>
    </row>
    <row r="7" spans="1:38" ht="12.6" customHeight="1">
      <c r="A7" s="368" t="s">
        <v>357</v>
      </c>
      <c r="B7" s="118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183"/>
      <c r="D7" s="1183"/>
      <c r="E7" s="1183"/>
      <c r="F7" s="1183"/>
      <c r="G7" s="1183"/>
      <c r="H7" s="1183"/>
      <c r="I7" s="1183"/>
      <c r="J7" s="1183"/>
      <c r="K7" s="1183"/>
      <c r="L7" s="1183"/>
      <c r="M7" s="1183"/>
      <c r="N7" s="1183"/>
      <c r="O7" s="1183"/>
      <c r="P7" s="1183"/>
      <c r="Q7" s="1183"/>
      <c r="R7" s="1183"/>
      <c r="S7" s="1183"/>
      <c r="T7" s="1183"/>
      <c r="U7" s="1183"/>
      <c r="V7" s="1183"/>
      <c r="W7" s="447"/>
      <c r="X7" s="1176">
        <f>IF(B_IV!E58&gt;0,B_IV!E58,IF(B_IV!AE67&gt;0,B_IV!AE67,0))</f>
        <v>0</v>
      </c>
      <c r="Y7" s="1177"/>
      <c r="Z7" s="1177"/>
      <c r="AA7" s="1177"/>
      <c r="AB7" s="1177"/>
      <c r="AC7" s="1177"/>
      <c r="AD7" s="1177"/>
      <c r="AE7" s="1177"/>
      <c r="AF7" s="1177"/>
      <c r="AG7" s="1177"/>
      <c r="AH7" s="1177"/>
      <c r="AI7" s="1178"/>
      <c r="AJ7" s="311" t="s">
        <v>10</v>
      </c>
      <c r="AK7" s="311"/>
    </row>
    <row r="8" spans="1:38" ht="12.6" customHeight="1">
      <c r="A8" s="368"/>
      <c r="B8" s="1182" t="s">
        <v>706</v>
      </c>
      <c r="C8" s="1182"/>
      <c r="D8" s="1182"/>
      <c r="E8" s="1182"/>
      <c r="F8" s="1182"/>
      <c r="G8" s="1182"/>
      <c r="H8" s="1182"/>
      <c r="I8" s="1182"/>
      <c r="J8" s="1182"/>
      <c r="K8" s="1182"/>
      <c r="L8" s="1182"/>
      <c r="M8" s="1182"/>
      <c r="N8" s="1182"/>
      <c r="O8" s="1182"/>
      <c r="P8" s="1182"/>
      <c r="Q8" s="1182"/>
      <c r="R8" s="1182"/>
      <c r="S8" s="1182"/>
      <c r="T8" s="1182"/>
      <c r="U8" s="1182"/>
      <c r="V8" s="1182"/>
      <c r="W8" s="447"/>
      <c r="X8" s="1179"/>
      <c r="Y8" s="1180"/>
      <c r="Z8" s="1180"/>
      <c r="AA8" s="1180"/>
      <c r="AB8" s="1180"/>
      <c r="AC8" s="1180"/>
      <c r="AD8" s="1180"/>
      <c r="AE8" s="1180"/>
      <c r="AF8" s="1180"/>
      <c r="AG8" s="1180"/>
      <c r="AH8" s="1180"/>
      <c r="AI8" s="1181"/>
      <c r="AJ8" s="311"/>
      <c r="AK8" s="311"/>
    </row>
    <row r="9" spans="1:38" ht="3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1"/>
      <c r="AF9" s="180"/>
      <c r="AG9" s="180"/>
      <c r="AH9" s="180"/>
      <c r="AI9" s="180"/>
      <c r="AJ9" s="180"/>
      <c r="AK9" s="180"/>
    </row>
    <row r="10" spans="1:38" ht="24.95" customHeight="1">
      <c r="A10" s="367"/>
      <c r="B10" s="1166" t="s">
        <v>345</v>
      </c>
      <c r="C10" s="1166"/>
      <c r="D10" s="1166"/>
      <c r="E10" s="1173"/>
      <c r="F10" s="1055"/>
      <c r="G10" s="1172"/>
      <c r="H10" s="1172"/>
      <c r="I10" s="1172"/>
      <c r="J10" s="1172"/>
      <c r="K10" s="1172"/>
      <c r="L10" s="1172"/>
      <c r="M10" s="1172"/>
      <c r="N10" s="1172"/>
      <c r="O10" s="1172"/>
      <c r="P10" s="1172"/>
      <c r="Q10" s="1172"/>
      <c r="R10" s="1172"/>
      <c r="S10" s="1172"/>
      <c r="T10" s="1172"/>
      <c r="U10" s="1172"/>
      <c r="V10" s="1172"/>
      <c r="W10" s="1172"/>
      <c r="X10" s="1172"/>
      <c r="Y10" s="1172"/>
      <c r="Z10" s="1172"/>
      <c r="AA10" s="1172"/>
      <c r="AB10" s="1172"/>
      <c r="AC10" s="1172"/>
      <c r="AD10" s="1172"/>
      <c r="AE10" s="1172"/>
      <c r="AF10" s="1172"/>
      <c r="AG10" s="1172"/>
      <c r="AH10" s="1172"/>
      <c r="AI10" s="1172"/>
      <c r="AJ10" s="180"/>
      <c r="AK10" s="180"/>
    </row>
    <row r="11" spans="1:38" ht="12" customHeight="1">
      <c r="A11" s="367" t="s">
        <v>620</v>
      </c>
      <c r="B11" s="311"/>
      <c r="C11" s="311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180"/>
      <c r="AK11" s="180"/>
    </row>
    <row r="12" spans="1:38" s="183" customFormat="1" ht="125.65" customHeight="1">
      <c r="A12" s="369" t="s">
        <v>346</v>
      </c>
      <c r="B12" s="1165" t="s">
        <v>967</v>
      </c>
      <c r="C12" s="1165"/>
      <c r="D12" s="1165"/>
      <c r="E12" s="1165"/>
      <c r="F12" s="1165"/>
      <c r="G12" s="1165"/>
      <c r="H12" s="1165"/>
      <c r="I12" s="1165"/>
      <c r="J12" s="1165"/>
      <c r="K12" s="1165"/>
      <c r="L12" s="1165"/>
      <c r="M12" s="1165"/>
      <c r="N12" s="1165"/>
      <c r="O12" s="1165"/>
      <c r="P12" s="1165"/>
      <c r="Q12" s="1165"/>
      <c r="R12" s="1165"/>
      <c r="S12" s="1165"/>
      <c r="T12" s="1165"/>
      <c r="U12" s="1165"/>
      <c r="V12" s="1165"/>
      <c r="W12" s="1165"/>
      <c r="X12" s="1165"/>
      <c r="Y12" s="1165"/>
      <c r="Z12" s="1165"/>
      <c r="AA12" s="1165"/>
      <c r="AB12" s="1165"/>
      <c r="AC12" s="1165"/>
      <c r="AD12" s="1165"/>
      <c r="AE12" s="1165"/>
      <c r="AF12" s="1165"/>
      <c r="AG12" s="1165"/>
      <c r="AH12" s="1165"/>
      <c r="AI12" s="1165"/>
      <c r="AJ12" s="1165"/>
      <c r="AK12" s="1165"/>
      <c r="AL12" s="1165"/>
    </row>
    <row r="13" spans="1:38" s="183" customFormat="1" ht="14.25" customHeight="1">
      <c r="A13" s="369" t="s">
        <v>351</v>
      </c>
      <c r="B13" s="1149" t="s">
        <v>667</v>
      </c>
      <c r="C13" s="1149"/>
      <c r="D13" s="1149"/>
      <c r="E13" s="1149"/>
      <c r="F13" s="1149"/>
      <c r="G13" s="1149"/>
      <c r="H13" s="1149"/>
      <c r="I13" s="1149"/>
      <c r="J13" s="1149"/>
      <c r="K13" s="1149"/>
      <c r="L13" s="1149"/>
      <c r="M13" s="1149"/>
      <c r="N13" s="1149"/>
      <c r="O13" s="1149"/>
      <c r="P13" s="1149"/>
      <c r="Q13" s="1149"/>
      <c r="R13" s="1149"/>
      <c r="S13" s="1149"/>
      <c r="T13" s="1149"/>
      <c r="U13" s="1149"/>
      <c r="V13" s="1149"/>
      <c r="W13" s="1149"/>
      <c r="X13" s="1149"/>
      <c r="Y13" s="1149"/>
      <c r="Z13" s="1149"/>
      <c r="AA13" s="1149"/>
      <c r="AB13" s="1149"/>
      <c r="AC13" s="1149"/>
      <c r="AD13" s="1149"/>
      <c r="AE13" s="1149"/>
      <c r="AF13" s="1149"/>
      <c r="AG13" s="1149"/>
      <c r="AH13" s="1149"/>
      <c r="AI13" s="1149"/>
      <c r="AJ13" s="1149"/>
      <c r="AK13" s="1149"/>
      <c r="AL13" s="1149"/>
    </row>
    <row r="14" spans="1:38" s="168" customFormat="1" ht="22.9" customHeight="1">
      <c r="A14" s="369" t="s">
        <v>347</v>
      </c>
      <c r="B14" s="1149" t="s">
        <v>947</v>
      </c>
      <c r="C14" s="1149"/>
      <c r="D14" s="1149"/>
      <c r="E14" s="1149"/>
      <c r="F14" s="1149"/>
      <c r="G14" s="1149"/>
      <c r="H14" s="1149"/>
      <c r="I14" s="1149"/>
      <c r="J14" s="1149"/>
      <c r="K14" s="1149"/>
      <c r="L14" s="1149"/>
      <c r="M14" s="1149"/>
      <c r="N14" s="1149"/>
      <c r="O14" s="1149"/>
      <c r="P14" s="1149"/>
      <c r="Q14" s="1149"/>
      <c r="R14" s="1149"/>
      <c r="S14" s="1149"/>
      <c r="T14" s="1149"/>
      <c r="U14" s="1149"/>
      <c r="V14" s="1149"/>
      <c r="W14" s="1149"/>
      <c r="X14" s="1149"/>
      <c r="Y14" s="1149"/>
      <c r="Z14" s="1149"/>
      <c r="AA14" s="1149"/>
      <c r="AB14" s="1149"/>
      <c r="AC14" s="1149"/>
      <c r="AD14" s="1149"/>
      <c r="AE14" s="1149"/>
      <c r="AF14" s="1149"/>
      <c r="AG14" s="1149"/>
      <c r="AH14" s="1149"/>
      <c r="AI14" s="1149"/>
      <c r="AJ14" s="1149"/>
      <c r="AK14" s="1149"/>
      <c r="AL14" s="1149"/>
    </row>
    <row r="15" spans="1:38" s="168" customFormat="1" ht="51" customHeight="1">
      <c r="A15" s="369" t="s">
        <v>348</v>
      </c>
      <c r="B15" s="1149" t="s">
        <v>948</v>
      </c>
      <c r="C15" s="1149"/>
      <c r="D15" s="1149"/>
      <c r="E15" s="1149"/>
      <c r="F15" s="1149"/>
      <c r="G15" s="1149"/>
      <c r="H15" s="1149"/>
      <c r="I15" s="1149"/>
      <c r="J15" s="1149"/>
      <c r="K15" s="1149"/>
      <c r="L15" s="1149"/>
      <c r="M15" s="1149"/>
      <c r="N15" s="1149"/>
      <c r="O15" s="1149"/>
      <c r="P15" s="1149"/>
      <c r="Q15" s="1149"/>
      <c r="R15" s="1149"/>
      <c r="S15" s="1149"/>
      <c r="T15" s="1149"/>
      <c r="U15" s="1149"/>
      <c r="V15" s="1149"/>
      <c r="W15" s="1149"/>
      <c r="X15" s="1149"/>
      <c r="Y15" s="1149"/>
      <c r="Z15" s="1149"/>
      <c r="AA15" s="1149"/>
      <c r="AB15" s="1149"/>
      <c r="AC15" s="1149"/>
      <c r="AD15" s="1149"/>
      <c r="AE15" s="1149"/>
      <c r="AF15" s="1149"/>
      <c r="AG15" s="1149"/>
      <c r="AH15" s="1149"/>
      <c r="AI15" s="1149"/>
      <c r="AJ15" s="1149"/>
      <c r="AK15" s="1149"/>
      <c r="AL15" s="1149"/>
    </row>
    <row r="16" spans="1:38" s="183" customFormat="1" ht="47.45" customHeight="1">
      <c r="A16" s="369" t="s">
        <v>349</v>
      </c>
      <c r="B16" s="1149" t="s">
        <v>725</v>
      </c>
      <c r="C16" s="1149"/>
      <c r="D16" s="1149"/>
      <c r="E16" s="1149"/>
      <c r="F16" s="1149"/>
      <c r="G16" s="1149"/>
      <c r="H16" s="1149"/>
      <c r="I16" s="1149"/>
      <c r="J16" s="1149"/>
      <c r="K16" s="1149"/>
      <c r="L16" s="1149"/>
      <c r="M16" s="1149"/>
      <c r="N16" s="1149"/>
      <c r="O16" s="1149"/>
      <c r="P16" s="1149"/>
      <c r="Q16" s="1149"/>
      <c r="R16" s="1149"/>
      <c r="S16" s="1149"/>
      <c r="T16" s="1149"/>
      <c r="U16" s="1149"/>
      <c r="V16" s="1149"/>
      <c r="W16" s="1149"/>
      <c r="X16" s="1149"/>
      <c r="Y16" s="1149"/>
      <c r="Z16" s="1149"/>
      <c r="AA16" s="1149"/>
      <c r="AB16" s="1149"/>
      <c r="AC16" s="1149"/>
      <c r="AD16" s="1149"/>
      <c r="AE16" s="1149"/>
      <c r="AF16" s="1149"/>
      <c r="AG16" s="1149"/>
      <c r="AH16" s="1149"/>
      <c r="AI16" s="1149"/>
      <c r="AJ16" s="1149"/>
      <c r="AK16" s="1149"/>
      <c r="AL16" s="1149"/>
    </row>
    <row r="17" spans="1:39" s="168" customFormat="1" ht="25.15" customHeight="1">
      <c r="A17" s="370" t="s">
        <v>449</v>
      </c>
      <c r="B17" s="1149" t="s">
        <v>726</v>
      </c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J17" s="1149"/>
      <c r="AK17" s="1149"/>
      <c r="AL17" s="1149"/>
    </row>
    <row r="18" spans="1:39" s="168" customFormat="1" ht="19.899999999999999" customHeight="1">
      <c r="A18" s="370" t="s">
        <v>619</v>
      </c>
      <c r="B18" s="1150" t="s">
        <v>507</v>
      </c>
      <c r="C18" s="1150"/>
      <c r="D18" s="1150"/>
      <c r="E18" s="1150"/>
      <c r="F18" s="1150"/>
      <c r="G18" s="1150"/>
      <c r="H18" s="1150"/>
      <c r="I18" s="1150"/>
      <c r="J18" s="1150"/>
      <c r="K18" s="1150"/>
      <c r="L18" s="1150"/>
      <c r="M18" s="1150"/>
      <c r="N18" s="1150"/>
      <c r="O18" s="1150"/>
      <c r="P18" s="1150"/>
      <c r="Q18" s="1150"/>
      <c r="R18" s="115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</row>
    <row r="19" spans="1:39" s="168" customFormat="1" ht="13.5" customHeight="1">
      <c r="A19" s="369"/>
      <c r="B19" s="161" t="s">
        <v>181</v>
      </c>
      <c r="C19" s="1151" t="s">
        <v>508</v>
      </c>
      <c r="D19" s="1152"/>
      <c r="E19" s="310"/>
      <c r="F19" s="310"/>
      <c r="G19" s="310"/>
      <c r="H19" s="161"/>
      <c r="I19" s="1153" t="s">
        <v>509</v>
      </c>
      <c r="J19" s="1150"/>
      <c r="K19" s="1150"/>
      <c r="L19" s="1150"/>
      <c r="M19" s="1150"/>
      <c r="N19" s="1150"/>
      <c r="O19" s="1150"/>
      <c r="P19" s="1150"/>
      <c r="Q19" s="310"/>
      <c r="R19" s="310"/>
      <c r="S19" s="310"/>
      <c r="T19" s="328"/>
      <c r="U19" s="161" t="s">
        <v>181</v>
      </c>
      <c r="V19" s="1153" t="s">
        <v>510</v>
      </c>
      <c r="W19" s="1150"/>
      <c r="X19" s="1150"/>
      <c r="Y19" s="1150"/>
      <c r="Z19" s="1150"/>
      <c r="AA19" s="1150"/>
      <c r="AB19" s="1150"/>
      <c r="AC19" s="1150"/>
      <c r="AD19" s="1150"/>
      <c r="AE19" s="310"/>
      <c r="AF19" s="310"/>
      <c r="AG19" s="161" t="s">
        <v>181</v>
      </c>
      <c r="AH19" s="1150" t="s">
        <v>668</v>
      </c>
      <c r="AI19" s="1150"/>
      <c r="AJ19" s="1150"/>
      <c r="AK19" s="1150"/>
      <c r="AL19" s="184"/>
    </row>
    <row r="20" spans="1:39" s="168" customFormat="1" ht="4.5" customHeight="1">
      <c r="A20" s="369"/>
      <c r="B20" s="310"/>
      <c r="C20" s="1149" t="s">
        <v>669</v>
      </c>
      <c r="D20" s="1149"/>
      <c r="E20" s="1149"/>
      <c r="F20" s="1149"/>
      <c r="G20" s="1149"/>
      <c r="H20" s="1149"/>
      <c r="I20" s="1149"/>
      <c r="J20" s="1149"/>
      <c r="K20" s="1149"/>
      <c r="L20" s="1149"/>
      <c r="M20" s="1149"/>
      <c r="N20" s="1149"/>
      <c r="O20" s="1149"/>
      <c r="P20" s="1149"/>
      <c r="Q20" s="1149"/>
      <c r="R20" s="1149"/>
      <c r="S20" s="1149"/>
      <c r="T20" s="1149"/>
      <c r="U20" s="1149"/>
      <c r="V20" s="1149"/>
      <c r="W20" s="1149"/>
      <c r="X20" s="1149"/>
      <c r="Y20" s="1149"/>
      <c r="Z20" s="1149"/>
      <c r="AA20" s="1149"/>
      <c r="AB20" s="1149"/>
      <c r="AC20" s="1149"/>
      <c r="AD20" s="1149"/>
      <c r="AE20" s="1149"/>
      <c r="AF20" s="1149"/>
      <c r="AG20" s="1149"/>
      <c r="AH20" s="1149"/>
      <c r="AI20" s="1149"/>
      <c r="AJ20" s="1149"/>
      <c r="AK20" s="1149"/>
      <c r="AL20" s="1149"/>
    </row>
    <row r="21" spans="1:39" s="168" customFormat="1" ht="13.5" customHeight="1">
      <c r="A21" s="369"/>
      <c r="B21" s="161" t="s">
        <v>181</v>
      </c>
      <c r="C21" s="1149"/>
      <c r="D21" s="1149"/>
      <c r="E21" s="1149"/>
      <c r="F21" s="1149"/>
      <c r="G21" s="1149"/>
      <c r="H21" s="1149"/>
      <c r="I21" s="1149"/>
      <c r="J21" s="1149"/>
      <c r="K21" s="1149"/>
      <c r="L21" s="1149"/>
      <c r="M21" s="1149"/>
      <c r="N21" s="1149"/>
      <c r="O21" s="1149"/>
      <c r="P21" s="1149"/>
      <c r="Q21" s="1149"/>
      <c r="R21" s="1149"/>
      <c r="S21" s="1149"/>
      <c r="T21" s="1149"/>
      <c r="U21" s="1149"/>
      <c r="V21" s="1149"/>
      <c r="W21" s="1149"/>
      <c r="X21" s="1149"/>
      <c r="Y21" s="1149"/>
      <c r="Z21" s="1149"/>
      <c r="AA21" s="1149"/>
      <c r="AB21" s="1149"/>
      <c r="AC21" s="1149"/>
      <c r="AD21" s="1149"/>
      <c r="AE21" s="1149"/>
      <c r="AF21" s="1149"/>
      <c r="AG21" s="1149"/>
      <c r="AH21" s="1149"/>
      <c r="AI21" s="1149"/>
      <c r="AJ21" s="1149"/>
      <c r="AK21" s="1149"/>
      <c r="AL21" s="1149"/>
      <c r="AM21" s="184"/>
    </row>
    <row r="22" spans="1:39" s="168" customFormat="1" ht="4.5" customHeight="1">
      <c r="A22" s="369"/>
      <c r="B22" s="310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49"/>
      <c r="O22" s="1149"/>
      <c r="P22" s="1149"/>
      <c r="Q22" s="1149"/>
      <c r="R22" s="1149"/>
      <c r="S22" s="1149"/>
      <c r="T22" s="1149"/>
      <c r="U22" s="1149"/>
      <c r="V22" s="1149"/>
      <c r="W22" s="1149"/>
      <c r="X22" s="1149"/>
      <c r="Y22" s="1149"/>
      <c r="Z22" s="1149"/>
      <c r="AA22" s="1149"/>
      <c r="AB22" s="1149"/>
      <c r="AC22" s="1149"/>
      <c r="AD22" s="1149"/>
      <c r="AE22" s="1149"/>
      <c r="AF22" s="1149"/>
      <c r="AG22" s="1149"/>
      <c r="AH22" s="1149"/>
      <c r="AI22" s="1149"/>
      <c r="AJ22" s="1149"/>
      <c r="AK22" s="1149"/>
      <c r="AL22" s="1149"/>
    </row>
    <row r="23" spans="1:39" s="168" customFormat="1" ht="4.5" customHeight="1">
      <c r="A23" s="369"/>
      <c r="B23" s="310"/>
      <c r="C23" s="1149" t="s">
        <v>670</v>
      </c>
      <c r="D23" s="1149"/>
      <c r="E23" s="1149"/>
      <c r="F23" s="1149"/>
      <c r="G23" s="1149"/>
      <c r="H23" s="1149"/>
      <c r="I23" s="1149"/>
      <c r="J23" s="1149"/>
      <c r="K23" s="1149"/>
      <c r="L23" s="1149"/>
      <c r="M23" s="1149"/>
      <c r="N23" s="1149"/>
      <c r="O23" s="1149"/>
      <c r="P23" s="1149"/>
      <c r="Q23" s="1149"/>
      <c r="R23" s="1149"/>
      <c r="S23" s="1149"/>
      <c r="T23" s="1149"/>
      <c r="U23" s="1149"/>
      <c r="V23" s="1149"/>
      <c r="W23" s="1149"/>
      <c r="X23" s="1149"/>
      <c r="Y23" s="1149"/>
      <c r="Z23" s="1149"/>
      <c r="AA23" s="1149"/>
      <c r="AB23" s="1149"/>
      <c r="AC23" s="1149"/>
      <c r="AD23" s="1149"/>
      <c r="AE23" s="1149"/>
      <c r="AF23" s="1149"/>
      <c r="AG23" s="1149"/>
      <c r="AH23" s="1149"/>
      <c r="AI23" s="1149"/>
      <c r="AJ23" s="1149"/>
      <c r="AK23" s="1149"/>
      <c r="AL23" s="1149"/>
    </row>
    <row r="24" spans="1:39" s="168" customFormat="1" ht="13.5" customHeight="1">
      <c r="A24" s="369"/>
      <c r="B24" s="161" t="s">
        <v>181</v>
      </c>
      <c r="C24" s="1149"/>
      <c r="D24" s="1149"/>
      <c r="E24" s="1149"/>
      <c r="F24" s="1149"/>
      <c r="G24" s="1149"/>
      <c r="H24" s="1149"/>
      <c r="I24" s="1149"/>
      <c r="J24" s="1149"/>
      <c r="K24" s="1149"/>
      <c r="L24" s="1149"/>
      <c r="M24" s="1149"/>
      <c r="N24" s="1149"/>
      <c r="O24" s="1149"/>
      <c r="P24" s="1149"/>
      <c r="Q24" s="1149"/>
      <c r="R24" s="1149"/>
      <c r="S24" s="1149"/>
      <c r="T24" s="1149"/>
      <c r="U24" s="1149"/>
      <c r="V24" s="1149"/>
      <c r="W24" s="1149"/>
      <c r="X24" s="1149"/>
      <c r="Y24" s="1149"/>
      <c r="Z24" s="1149"/>
      <c r="AA24" s="1149"/>
      <c r="AB24" s="1149"/>
      <c r="AC24" s="1149"/>
      <c r="AD24" s="1149"/>
      <c r="AE24" s="1149"/>
      <c r="AF24" s="1149"/>
      <c r="AG24" s="1149"/>
      <c r="AH24" s="1149"/>
      <c r="AI24" s="1149"/>
      <c r="AJ24" s="1149"/>
      <c r="AK24" s="1149"/>
      <c r="AL24" s="1149"/>
    </row>
    <row r="25" spans="1:39" s="168" customFormat="1" ht="4.5" customHeight="1">
      <c r="A25" s="369"/>
      <c r="B25" s="310"/>
      <c r="C25" s="1149"/>
      <c r="D25" s="1149"/>
      <c r="E25" s="1149"/>
      <c r="F25" s="1149"/>
      <c r="G25" s="1149"/>
      <c r="H25" s="1149"/>
      <c r="I25" s="1149"/>
      <c r="J25" s="1149"/>
      <c r="K25" s="1149"/>
      <c r="L25" s="1149"/>
      <c r="M25" s="1149"/>
      <c r="N25" s="1149"/>
      <c r="O25" s="1149"/>
      <c r="P25" s="1149"/>
      <c r="Q25" s="1149"/>
      <c r="R25" s="1149"/>
      <c r="S25" s="1149"/>
      <c r="T25" s="1149"/>
      <c r="U25" s="1149"/>
      <c r="V25" s="1149"/>
      <c r="W25" s="1149"/>
      <c r="X25" s="1149"/>
      <c r="Y25" s="1149"/>
      <c r="Z25" s="1149"/>
      <c r="AA25" s="1149"/>
      <c r="AB25" s="1149"/>
      <c r="AC25" s="1149"/>
      <c r="AD25" s="1149"/>
      <c r="AE25" s="1149"/>
      <c r="AF25" s="1149"/>
      <c r="AG25" s="1149"/>
      <c r="AH25" s="1149"/>
      <c r="AI25" s="1149"/>
      <c r="AJ25" s="1149"/>
      <c r="AK25" s="1149"/>
      <c r="AL25" s="1149"/>
    </row>
    <row r="26" spans="1:39" s="168" customFormat="1" ht="4.5" customHeight="1">
      <c r="A26" s="369"/>
      <c r="B26" s="310"/>
      <c r="C26" s="1149" t="s">
        <v>671</v>
      </c>
      <c r="D26" s="1149"/>
      <c r="E26" s="1149"/>
      <c r="F26" s="1149"/>
      <c r="G26" s="1149"/>
      <c r="H26" s="1149"/>
      <c r="I26" s="1149"/>
      <c r="J26" s="1149"/>
      <c r="K26" s="1149"/>
      <c r="L26" s="1149"/>
      <c r="M26" s="1149"/>
      <c r="N26" s="1149"/>
      <c r="O26" s="1149"/>
      <c r="P26" s="1149"/>
      <c r="Q26" s="1149"/>
      <c r="R26" s="1149"/>
      <c r="S26" s="1149"/>
      <c r="T26" s="1149"/>
      <c r="U26" s="1149"/>
      <c r="V26" s="1149"/>
      <c r="W26" s="1149"/>
      <c r="X26" s="1149"/>
      <c r="Y26" s="1149"/>
      <c r="Z26" s="1149"/>
      <c r="AA26" s="1149"/>
      <c r="AB26" s="1149"/>
      <c r="AC26" s="1149"/>
      <c r="AD26" s="1149"/>
      <c r="AE26" s="1149"/>
      <c r="AF26" s="1149"/>
      <c r="AG26" s="1149"/>
      <c r="AH26" s="1149"/>
      <c r="AI26" s="1149"/>
      <c r="AJ26" s="1149"/>
      <c r="AK26" s="1149"/>
      <c r="AL26" s="1149"/>
    </row>
    <row r="27" spans="1:39" s="168" customFormat="1" ht="13.5" customHeight="1">
      <c r="A27" s="369"/>
      <c r="B27" s="161" t="s">
        <v>181</v>
      </c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49"/>
      <c r="W27" s="1149"/>
      <c r="X27" s="1149"/>
      <c r="Y27" s="1149"/>
      <c r="Z27" s="1149"/>
      <c r="AA27" s="1149"/>
      <c r="AB27" s="1149"/>
      <c r="AC27" s="1149"/>
      <c r="AD27" s="1149"/>
      <c r="AE27" s="1149"/>
      <c r="AF27" s="1149"/>
      <c r="AG27" s="1149"/>
      <c r="AH27" s="1149"/>
      <c r="AI27" s="1149"/>
      <c r="AJ27" s="1149"/>
      <c r="AK27" s="1149"/>
      <c r="AL27" s="1149"/>
    </row>
    <row r="28" spans="1:39" s="168" customFormat="1" ht="4.5" customHeight="1">
      <c r="A28" s="369"/>
      <c r="B28" s="310"/>
      <c r="C28" s="1149"/>
      <c r="D28" s="1149"/>
      <c r="E28" s="1149"/>
      <c r="F28" s="1149"/>
      <c r="G28" s="1149"/>
      <c r="H28" s="1149"/>
      <c r="I28" s="1149"/>
      <c r="J28" s="1149"/>
      <c r="K28" s="1149"/>
      <c r="L28" s="1149"/>
      <c r="M28" s="1149"/>
      <c r="N28" s="1149"/>
      <c r="O28" s="1149"/>
      <c r="P28" s="1149"/>
      <c r="Q28" s="1149"/>
      <c r="R28" s="1149"/>
      <c r="S28" s="1149"/>
      <c r="T28" s="1149"/>
      <c r="U28" s="1149"/>
      <c r="V28" s="1149"/>
      <c r="W28" s="1149"/>
      <c r="X28" s="1149"/>
      <c r="Y28" s="1149"/>
      <c r="Z28" s="1149"/>
      <c r="AA28" s="1149"/>
      <c r="AB28" s="1149"/>
      <c r="AC28" s="1149"/>
      <c r="AD28" s="1149"/>
      <c r="AE28" s="1149"/>
      <c r="AF28" s="1149"/>
      <c r="AG28" s="1149"/>
      <c r="AH28" s="1149"/>
      <c r="AI28" s="1149"/>
      <c r="AJ28" s="1149"/>
      <c r="AK28" s="1149"/>
      <c r="AL28" s="1149"/>
    </row>
    <row r="29" spans="1:39" s="168" customFormat="1" ht="5.65" customHeight="1">
      <c r="A29" s="365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9" s="168" customFormat="1" ht="13.15" customHeight="1">
      <c r="A30" s="371" t="s">
        <v>8</v>
      </c>
      <c r="B30" s="1187" t="s">
        <v>419</v>
      </c>
      <c r="C30" s="1187"/>
      <c r="D30" s="1187"/>
      <c r="E30" s="1187"/>
      <c r="F30" s="1187"/>
      <c r="G30" s="1187"/>
      <c r="H30" s="1187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7"/>
      <c r="T30" s="1187"/>
      <c r="U30" s="1187"/>
      <c r="V30" s="1187"/>
      <c r="W30" s="1187"/>
      <c r="X30" s="1187"/>
      <c r="Y30" s="1187"/>
      <c r="Z30" s="1187"/>
      <c r="AA30" s="1187"/>
      <c r="AB30" s="1187"/>
      <c r="AC30" s="1187"/>
      <c r="AD30" s="1187"/>
      <c r="AE30" s="1187"/>
      <c r="AF30" s="1187"/>
      <c r="AG30" s="1187"/>
      <c r="AH30" s="1187"/>
      <c r="AI30" s="1187"/>
      <c r="AJ30" s="1187"/>
      <c r="AK30" s="1187"/>
      <c r="AL30" s="1187"/>
    </row>
    <row r="31" spans="1:39" s="168" customFormat="1" ht="27.6" customHeight="1">
      <c r="A31" s="369" t="s">
        <v>350</v>
      </c>
      <c r="B31" s="1149" t="s">
        <v>435</v>
      </c>
      <c r="C31" s="1149"/>
      <c r="D31" s="1149"/>
      <c r="E31" s="1149"/>
      <c r="F31" s="1149"/>
      <c r="G31" s="1149"/>
      <c r="H31" s="1149"/>
      <c r="I31" s="1149"/>
      <c r="J31" s="1149"/>
      <c r="K31" s="1149"/>
      <c r="L31" s="1149"/>
      <c r="M31" s="1149"/>
      <c r="N31" s="1149"/>
      <c r="O31" s="1149"/>
      <c r="P31" s="1149"/>
      <c r="Q31" s="1149"/>
      <c r="R31" s="1149"/>
      <c r="S31" s="1149"/>
      <c r="T31" s="1149"/>
      <c r="U31" s="1149"/>
      <c r="V31" s="1149"/>
      <c r="W31" s="1149"/>
      <c r="X31" s="1149"/>
      <c r="Y31" s="1149"/>
      <c r="Z31" s="1149"/>
      <c r="AA31" s="1149"/>
      <c r="AB31" s="1149"/>
      <c r="AC31" s="1149"/>
      <c r="AD31" s="1149"/>
      <c r="AE31" s="1149"/>
      <c r="AF31" s="1149"/>
      <c r="AG31" s="1149"/>
      <c r="AH31" s="1149"/>
      <c r="AI31" s="1149"/>
      <c r="AJ31" s="1149"/>
      <c r="AK31" s="1149"/>
      <c r="AL31" s="1149"/>
    </row>
    <row r="32" spans="1:39" s="168" customFormat="1" ht="37.15" customHeight="1">
      <c r="A32" s="369" t="s">
        <v>351</v>
      </c>
      <c r="B32" s="1149" t="s">
        <v>896</v>
      </c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49"/>
      <c r="AC32" s="1149"/>
      <c r="AD32" s="1149"/>
      <c r="AE32" s="1149"/>
      <c r="AF32" s="1149"/>
      <c r="AG32" s="1149"/>
      <c r="AH32" s="1149"/>
      <c r="AI32" s="1149"/>
      <c r="AJ32" s="1149"/>
      <c r="AK32" s="1149"/>
      <c r="AL32" s="1149"/>
    </row>
    <row r="33" spans="1:38" ht="6" customHeight="1">
      <c r="A33" s="372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68"/>
      <c r="AK33" s="68"/>
    </row>
    <row r="34" spans="1:38" ht="10.5" customHeight="1">
      <c r="A34" s="373"/>
      <c r="B34" s="17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7"/>
      <c r="T34" s="188"/>
      <c r="U34" s="1154"/>
      <c r="V34" s="1155"/>
      <c r="W34" s="1155"/>
      <c r="X34" s="1155"/>
      <c r="Y34" s="1155"/>
      <c r="Z34" s="1155"/>
      <c r="AA34" s="1155"/>
      <c r="AB34" s="1155"/>
      <c r="AC34" s="1155"/>
      <c r="AD34" s="1155"/>
      <c r="AE34" s="1155"/>
      <c r="AF34" s="1155"/>
      <c r="AG34" s="1155"/>
      <c r="AH34" s="1155"/>
      <c r="AI34" s="1155"/>
      <c r="AJ34" s="1155"/>
      <c r="AK34" s="1156"/>
    </row>
    <row r="35" spans="1:38" ht="15" customHeight="1">
      <c r="A35" s="373"/>
      <c r="B35" s="189"/>
      <c r="C35" s="1163"/>
      <c r="D35" s="1163"/>
      <c r="E35" s="1163"/>
      <c r="F35" s="1163"/>
      <c r="G35" s="1163"/>
      <c r="H35" s="1163"/>
      <c r="I35" s="1163"/>
      <c r="J35" s="1163"/>
      <c r="K35" s="1163"/>
      <c r="L35" s="1163"/>
      <c r="M35" s="1163"/>
      <c r="N35" s="1163"/>
      <c r="O35" s="1163"/>
      <c r="P35" s="1163"/>
      <c r="Q35" s="1163"/>
      <c r="R35" s="1163"/>
      <c r="S35" s="190"/>
      <c r="T35" s="18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8"/>
      <c r="AJ35" s="1158"/>
      <c r="AK35" s="1159"/>
    </row>
    <row r="36" spans="1:38" ht="15" customHeight="1">
      <c r="A36" s="191"/>
      <c r="B36" s="189"/>
      <c r="C36" s="1163"/>
      <c r="D36" s="1163"/>
      <c r="E36" s="1163"/>
      <c r="F36" s="1163"/>
      <c r="G36" s="1163"/>
      <c r="H36" s="1163"/>
      <c r="I36" s="1163"/>
      <c r="J36" s="1163"/>
      <c r="K36" s="1163"/>
      <c r="L36" s="1163"/>
      <c r="M36" s="1163"/>
      <c r="N36" s="1163"/>
      <c r="O36" s="1163"/>
      <c r="P36" s="1163"/>
      <c r="Q36" s="1163"/>
      <c r="R36" s="1163"/>
      <c r="S36" s="157"/>
      <c r="T36" s="191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8"/>
      <c r="AJ36" s="1158"/>
      <c r="AK36" s="1159"/>
    </row>
    <row r="37" spans="1:38" ht="15" customHeight="1">
      <c r="B37" s="189"/>
      <c r="C37" s="1163"/>
      <c r="D37" s="1163"/>
      <c r="E37" s="1163"/>
      <c r="F37" s="1163"/>
      <c r="G37" s="1163"/>
      <c r="H37" s="1163"/>
      <c r="I37" s="1163"/>
      <c r="J37" s="1163"/>
      <c r="K37" s="1163"/>
      <c r="L37" s="1163"/>
      <c r="M37" s="1163"/>
      <c r="N37" s="1163"/>
      <c r="O37" s="1163"/>
      <c r="P37" s="1163"/>
      <c r="Q37" s="1163"/>
      <c r="R37" s="1163"/>
      <c r="S37" s="157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8"/>
      <c r="AJ37" s="1158"/>
      <c r="AK37" s="1159"/>
    </row>
    <row r="38" spans="1:38" ht="11.25" customHeight="1">
      <c r="B38" s="192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3"/>
      <c r="U38" s="1160"/>
      <c r="V38" s="1161"/>
      <c r="W38" s="1161"/>
      <c r="X38" s="1161"/>
      <c r="Y38" s="1161"/>
      <c r="Z38" s="1161"/>
      <c r="AA38" s="1161"/>
      <c r="AB38" s="1161"/>
      <c r="AC38" s="1161"/>
      <c r="AD38" s="1161"/>
      <c r="AE38" s="1161"/>
      <c r="AF38" s="1161"/>
      <c r="AG38" s="1161"/>
      <c r="AH38" s="1161"/>
      <c r="AI38" s="1161"/>
      <c r="AJ38" s="1161"/>
      <c r="AK38" s="1162"/>
    </row>
    <row r="39" spans="1:38" ht="12" customHeight="1">
      <c r="B39" s="1185" t="s">
        <v>4</v>
      </c>
      <c r="C39" s="1185"/>
      <c r="D39" s="1185"/>
      <c r="E39" s="1185"/>
      <c r="F39" s="1185"/>
      <c r="G39" s="1185"/>
      <c r="H39" s="1185"/>
      <c r="I39" s="1185"/>
      <c r="J39" s="1185"/>
      <c r="K39" s="1185"/>
      <c r="L39" s="1185"/>
      <c r="M39" s="1186"/>
      <c r="N39" s="1186"/>
      <c r="O39" s="1186"/>
      <c r="P39" s="1186"/>
      <c r="Q39" s="1186"/>
      <c r="R39" s="1186"/>
      <c r="S39" s="1186"/>
      <c r="T39" s="180"/>
      <c r="U39" s="1184" t="s">
        <v>584</v>
      </c>
      <c r="V39" s="1184"/>
      <c r="W39" s="1184"/>
      <c r="X39" s="1184"/>
      <c r="Y39" s="1184"/>
      <c r="Z39" s="1184"/>
      <c r="AA39" s="1184"/>
      <c r="AB39" s="1184"/>
      <c r="AC39" s="1184"/>
      <c r="AD39" s="1184"/>
      <c r="AE39" s="1184"/>
      <c r="AF39" s="1184"/>
      <c r="AG39" s="1184"/>
      <c r="AH39" s="1184"/>
      <c r="AI39" s="1184"/>
      <c r="AJ39" s="1184"/>
      <c r="AK39" s="1184"/>
    </row>
    <row r="40" spans="1:38" ht="21.4" customHeight="1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184"/>
      <c r="V40" s="1184"/>
      <c r="W40" s="1184"/>
      <c r="X40" s="1184"/>
      <c r="Y40" s="1184"/>
      <c r="Z40" s="1184"/>
      <c r="AA40" s="1184"/>
      <c r="AB40" s="1184"/>
      <c r="AC40" s="1184"/>
      <c r="AD40" s="1184"/>
      <c r="AE40" s="1184"/>
      <c r="AF40" s="1184"/>
      <c r="AG40" s="1184"/>
      <c r="AH40" s="1184"/>
      <c r="AI40" s="1184"/>
      <c r="AJ40" s="1184"/>
      <c r="AK40" s="1184"/>
    </row>
    <row r="41" spans="1:38" ht="129.4" customHeight="1">
      <c r="A41" s="1147" t="s">
        <v>887</v>
      </c>
      <c r="B41" s="1164"/>
      <c r="C41" s="1164"/>
      <c r="D41" s="1164"/>
      <c r="E41" s="1164"/>
      <c r="F41" s="1164"/>
      <c r="G41" s="1164"/>
      <c r="H41" s="1164"/>
      <c r="I41" s="1164"/>
      <c r="J41" s="1164"/>
      <c r="K41" s="1164"/>
      <c r="L41" s="1164"/>
      <c r="M41" s="1164"/>
      <c r="N41" s="1164"/>
      <c r="O41" s="1164"/>
      <c r="P41" s="1164"/>
      <c r="Q41" s="1164"/>
      <c r="R41" s="1164"/>
      <c r="S41" s="1164"/>
      <c r="T41" s="1164"/>
      <c r="U41" s="1164"/>
      <c r="V41" s="1164"/>
      <c r="W41" s="1164"/>
      <c r="X41" s="1164"/>
      <c r="Y41" s="1164"/>
      <c r="Z41" s="1164"/>
      <c r="AA41" s="1164"/>
      <c r="AB41" s="1164"/>
      <c r="AC41" s="1164"/>
      <c r="AD41" s="1164"/>
      <c r="AE41" s="1164"/>
      <c r="AF41" s="1164"/>
      <c r="AG41" s="1164"/>
      <c r="AH41" s="1164"/>
      <c r="AI41" s="1164"/>
      <c r="AJ41" s="1164"/>
      <c r="AK41" s="1164"/>
      <c r="AL41" s="1164"/>
    </row>
    <row r="42" spans="1:38" ht="35.450000000000003" customHeight="1">
      <c r="A42" s="1147" t="s">
        <v>963</v>
      </c>
      <c r="B42" s="1148"/>
      <c r="C42" s="1148"/>
      <c r="D42" s="1148"/>
      <c r="E42" s="1148"/>
      <c r="F42" s="1148"/>
      <c r="G42" s="1148"/>
      <c r="H42" s="1148"/>
      <c r="I42" s="1148"/>
      <c r="J42" s="1148"/>
      <c r="K42" s="1148"/>
      <c r="L42" s="1148"/>
      <c r="M42" s="1148"/>
      <c r="N42" s="1148"/>
      <c r="O42" s="1148"/>
      <c r="P42" s="1148"/>
      <c r="Q42" s="1148"/>
      <c r="R42" s="1148"/>
      <c r="S42" s="1148"/>
      <c r="T42" s="1148"/>
      <c r="U42" s="1148"/>
      <c r="V42" s="1148"/>
      <c r="W42" s="1148"/>
      <c r="X42" s="1148"/>
      <c r="Y42" s="1148"/>
      <c r="Z42" s="1148"/>
      <c r="AA42" s="1148"/>
      <c r="AB42" s="1148"/>
      <c r="AC42" s="1148"/>
      <c r="AD42" s="1148"/>
      <c r="AE42" s="1148"/>
      <c r="AF42" s="1148"/>
      <c r="AG42" s="1148"/>
      <c r="AH42" s="1148"/>
      <c r="AI42" s="1148"/>
      <c r="AJ42" s="1148"/>
      <c r="AK42" s="1148"/>
      <c r="AL42" s="1148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8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28515625" style="525" hidden="1" customWidth="1"/>
    <col min="2" max="2" width="2.5703125" style="525" customWidth="1"/>
    <col min="3" max="3" width="2.7109375" style="525" customWidth="1"/>
    <col min="4" max="22" width="2.5703125" style="525" customWidth="1"/>
    <col min="23" max="27" width="2.7109375" style="525" customWidth="1"/>
    <col min="28" max="31" width="3.42578125" style="525" customWidth="1"/>
    <col min="32" max="33" width="3.5703125" style="525" customWidth="1"/>
    <col min="34" max="35" width="2.7109375" style="525" customWidth="1"/>
    <col min="36" max="36" width="3.42578125" style="525" customWidth="1"/>
    <col min="37" max="37" width="4.28515625" style="525" customWidth="1"/>
    <col min="38" max="38" width="3.42578125" style="525" customWidth="1"/>
    <col min="39" max="39" width="11.7109375" style="525" hidden="1" customWidth="1"/>
    <col min="40" max="40" width="2" style="525" customWidth="1"/>
    <col min="41" max="16384" width="9.140625" style="525"/>
  </cols>
  <sheetData>
    <row r="1" spans="1:40" ht="12" hidden="1" customHeight="1"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9.6" customHeight="1"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</row>
    <row r="3" spans="1:40" s="645" customFormat="1" ht="34.9" customHeight="1">
      <c r="B3" s="646"/>
      <c r="C3" s="1189" t="s">
        <v>835</v>
      </c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  <c r="S3" s="1189"/>
      <c r="T3" s="1189"/>
      <c r="U3" s="1189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89"/>
      <c r="AJ3" s="1189"/>
      <c r="AK3" s="1189"/>
      <c r="AL3" s="647"/>
      <c r="AM3" s="646"/>
      <c r="AN3" s="646"/>
    </row>
    <row r="4" spans="1:40" ht="69.599999999999994" customHeight="1">
      <c r="A4" s="652"/>
      <c r="B4" s="653" t="s">
        <v>9</v>
      </c>
      <c r="C4" s="1190" t="s">
        <v>836</v>
      </c>
      <c r="D4" s="1191"/>
      <c r="E4" s="1191"/>
      <c r="F4" s="1191"/>
      <c r="G4" s="1191"/>
      <c r="H4" s="1191"/>
      <c r="I4" s="1191"/>
      <c r="J4" s="1191"/>
      <c r="K4" s="1191"/>
      <c r="L4" s="1191"/>
      <c r="M4" s="1191"/>
      <c r="N4" s="1191"/>
      <c r="O4" s="1191"/>
      <c r="P4" s="1191"/>
      <c r="Q4" s="1191"/>
      <c r="R4" s="1191"/>
      <c r="S4" s="1191"/>
      <c r="T4" s="1191"/>
      <c r="U4" s="1191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1"/>
      <c r="AK4" s="1191"/>
      <c r="AL4" s="1191"/>
      <c r="AM4" s="526"/>
      <c r="AN4" s="526"/>
    </row>
    <row r="5" spans="1:40" ht="45" customHeight="1">
      <c r="A5" s="652"/>
      <c r="B5" s="653" t="s">
        <v>11</v>
      </c>
      <c r="C5" s="1190" t="s">
        <v>899</v>
      </c>
      <c r="D5" s="1191"/>
      <c r="E5" s="1191"/>
      <c r="F5" s="1191"/>
      <c r="G5" s="1191"/>
      <c r="H5" s="1191"/>
      <c r="I5" s="1191"/>
      <c r="J5" s="1191"/>
      <c r="K5" s="1191"/>
      <c r="L5" s="1191"/>
      <c r="M5" s="1191"/>
      <c r="N5" s="1191"/>
      <c r="O5" s="1191"/>
      <c r="P5" s="1191"/>
      <c r="Q5" s="1191"/>
      <c r="R5" s="1191"/>
      <c r="S5" s="1191"/>
      <c r="T5" s="1191"/>
      <c r="U5" s="1191"/>
      <c r="V5" s="1191"/>
      <c r="W5" s="1191"/>
      <c r="X5" s="1191"/>
      <c r="Y5" s="1191"/>
      <c r="Z5" s="1191"/>
      <c r="AA5" s="1191"/>
      <c r="AB5" s="1191"/>
      <c r="AC5" s="1191"/>
      <c r="AD5" s="1191"/>
      <c r="AE5" s="1191"/>
      <c r="AF5" s="1191"/>
      <c r="AG5" s="1191"/>
      <c r="AH5" s="1191"/>
      <c r="AI5" s="1191"/>
      <c r="AJ5" s="1191"/>
      <c r="AK5" s="1191"/>
      <c r="AL5" s="1191"/>
      <c r="AM5" s="526"/>
      <c r="AN5" s="526"/>
    </row>
    <row r="6" spans="1:40" ht="24" customHeight="1">
      <c r="A6" s="652"/>
      <c r="B6" s="653" t="s">
        <v>8</v>
      </c>
      <c r="C6" s="1192" t="s">
        <v>949</v>
      </c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526"/>
      <c r="AN6" s="526"/>
    </row>
    <row r="7" spans="1:40" ht="57" customHeight="1">
      <c r="A7" s="652"/>
      <c r="B7" s="653" t="s">
        <v>12</v>
      </c>
      <c r="C7" s="1192" t="s">
        <v>901</v>
      </c>
      <c r="D7" s="1193"/>
      <c r="E7" s="1193"/>
      <c r="F7" s="1193"/>
      <c r="G7" s="1193"/>
      <c r="H7" s="1193"/>
      <c r="I7" s="1193"/>
      <c r="J7" s="1193"/>
      <c r="K7" s="1193"/>
      <c r="L7" s="1193"/>
      <c r="M7" s="1193"/>
      <c r="N7" s="1193"/>
      <c r="O7" s="1193"/>
      <c r="P7" s="1193"/>
      <c r="Q7" s="1193"/>
      <c r="R7" s="1193"/>
      <c r="S7" s="1193"/>
      <c r="T7" s="1193"/>
      <c r="U7" s="1193"/>
      <c r="V7" s="1193"/>
      <c r="W7" s="1193"/>
      <c r="X7" s="1193"/>
      <c r="Y7" s="1193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3"/>
      <c r="AL7" s="1193"/>
      <c r="AM7" s="526"/>
      <c r="AN7" s="526"/>
    </row>
    <row r="8" spans="1:40" ht="13.9" customHeight="1">
      <c r="B8" s="528"/>
      <c r="C8" s="487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6"/>
      <c r="AN8" s="526"/>
    </row>
    <row r="9" spans="1:40" ht="67.150000000000006" customHeight="1">
      <c r="B9" s="526"/>
      <c r="C9" s="1194"/>
      <c r="D9" s="1195"/>
      <c r="E9" s="1195"/>
      <c r="F9" s="1195"/>
      <c r="G9" s="1195"/>
      <c r="H9" s="1195"/>
      <c r="I9" s="1195"/>
      <c r="J9" s="1195"/>
      <c r="K9" s="1195"/>
      <c r="L9" s="1195"/>
      <c r="M9" s="1195"/>
      <c r="N9" s="1195"/>
      <c r="O9" s="1195"/>
      <c r="P9" s="1195"/>
      <c r="Q9" s="1195"/>
      <c r="R9" s="1195"/>
      <c r="S9" s="1195"/>
      <c r="T9" s="1196"/>
      <c r="U9" s="530"/>
      <c r="V9" s="1197"/>
      <c r="W9" s="1198"/>
      <c r="X9" s="1198"/>
      <c r="Y9" s="1198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8"/>
      <c r="AK9" s="1199"/>
      <c r="AL9" s="527"/>
      <c r="AM9" s="526"/>
      <c r="AN9" s="526"/>
    </row>
    <row r="10" spans="1:40" ht="34.9" customHeight="1">
      <c r="B10" s="526"/>
      <c r="C10" s="530"/>
      <c r="D10" s="1200" t="s">
        <v>721</v>
      </c>
      <c r="E10" s="1200"/>
      <c r="F10" s="1200"/>
      <c r="G10" s="1200"/>
      <c r="H10" s="1200"/>
      <c r="I10" s="1200"/>
      <c r="J10" s="1200"/>
      <c r="K10" s="1200"/>
      <c r="L10" s="1200"/>
      <c r="M10" s="1200"/>
      <c r="N10" s="1200"/>
      <c r="O10" s="1200"/>
      <c r="P10" s="1200"/>
      <c r="Q10" s="1200"/>
      <c r="R10" s="1200"/>
      <c r="S10" s="529"/>
      <c r="T10" s="529"/>
      <c r="U10" s="530"/>
      <c r="V10" s="530"/>
      <c r="W10" s="1200" t="s">
        <v>821</v>
      </c>
      <c r="X10" s="1200"/>
      <c r="Y10" s="1200"/>
      <c r="Z10" s="1200"/>
      <c r="AA10" s="1200"/>
      <c r="AB10" s="1200"/>
      <c r="AC10" s="1200"/>
      <c r="AD10" s="1200"/>
      <c r="AE10" s="1200"/>
      <c r="AF10" s="1200"/>
      <c r="AG10" s="1200"/>
      <c r="AH10" s="1200"/>
      <c r="AI10" s="1200"/>
      <c r="AJ10" s="1200"/>
      <c r="AK10" s="529"/>
      <c r="AL10" s="527"/>
      <c r="AM10" s="526"/>
      <c r="AN10" s="526"/>
    </row>
    <row r="11" spans="1:40" ht="67.150000000000006" customHeight="1">
      <c r="B11" s="526"/>
      <c r="C11" s="1201" t="s">
        <v>950</v>
      </c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202"/>
      <c r="U11" s="1202"/>
      <c r="V11" s="1202"/>
      <c r="W11" s="1202"/>
      <c r="X11" s="1202"/>
      <c r="Y11" s="1202"/>
      <c r="Z11" s="1202"/>
      <c r="AA11" s="1202"/>
      <c r="AB11" s="1202"/>
      <c r="AC11" s="1202"/>
      <c r="AD11" s="1202"/>
      <c r="AE11" s="1202"/>
      <c r="AF11" s="1202"/>
      <c r="AG11" s="1202"/>
      <c r="AH11" s="1202"/>
      <c r="AI11" s="1202"/>
      <c r="AJ11" s="1202"/>
      <c r="AK11" s="1202"/>
      <c r="AL11" s="527"/>
      <c r="AM11" s="526"/>
      <c r="AN11" s="526"/>
    </row>
    <row r="12" spans="1:40" ht="42.75" customHeight="1">
      <c r="B12" s="526"/>
      <c r="C12" s="1201" t="s">
        <v>951</v>
      </c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2"/>
      <c r="AL12" s="527"/>
      <c r="AM12" s="526"/>
      <c r="AN12" s="526"/>
    </row>
    <row r="13" spans="1:40" ht="61.5" customHeight="1">
      <c r="B13" s="526"/>
      <c r="C13" s="1201" t="s">
        <v>952</v>
      </c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202"/>
      <c r="U13" s="1202"/>
      <c r="V13" s="1202"/>
      <c r="W13" s="1202"/>
      <c r="X13" s="1202"/>
      <c r="Y13" s="1202"/>
      <c r="Z13" s="1202"/>
      <c r="AA13" s="1202"/>
      <c r="AB13" s="1202"/>
      <c r="AC13" s="1202"/>
      <c r="AD13" s="1202"/>
      <c r="AE13" s="1202"/>
      <c r="AF13" s="1202"/>
      <c r="AG13" s="1202"/>
      <c r="AH13" s="1202"/>
      <c r="AI13" s="1202"/>
      <c r="AJ13" s="1202"/>
      <c r="AK13" s="1202"/>
      <c r="AL13" s="527"/>
      <c r="AM13" s="526"/>
      <c r="AN13" s="526"/>
    </row>
    <row r="14" spans="1:40" ht="38.450000000000003" customHeight="1"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  <c r="L14" s="1188"/>
      <c r="M14" s="1188"/>
      <c r="N14" s="1188"/>
      <c r="O14" s="1188"/>
      <c r="P14" s="1188"/>
      <c r="Q14" s="1188"/>
      <c r="R14" s="1188"/>
      <c r="S14" s="1188"/>
      <c r="T14" s="1188"/>
      <c r="U14" s="1188"/>
      <c r="V14" s="1188"/>
      <c r="W14" s="1188"/>
      <c r="X14" s="1188"/>
      <c r="Y14" s="1188"/>
      <c r="Z14" s="1188"/>
      <c r="AA14" s="1188"/>
      <c r="AB14" s="1188"/>
      <c r="AC14" s="1188"/>
      <c r="AD14" s="1188"/>
      <c r="AE14" s="1188"/>
      <c r="AF14" s="1188"/>
      <c r="AG14" s="1188"/>
      <c r="AH14" s="1188"/>
      <c r="AI14" s="1188"/>
      <c r="AJ14" s="1188"/>
      <c r="AK14" s="1188"/>
      <c r="AL14" s="1188"/>
      <c r="AM14" s="1188"/>
      <c r="AN14" s="118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 Patyk</cp:lastModifiedBy>
  <cp:lastPrinted>2022-06-01T12:31:51Z</cp:lastPrinted>
  <dcterms:created xsi:type="dcterms:W3CDTF">2007-12-13T09:58:23Z</dcterms:created>
  <dcterms:modified xsi:type="dcterms:W3CDTF">2024-03-06T09:36:43Z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